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7335" activeTab="2"/>
  </bookViews>
  <sheets>
    <sheet name="can doi" sheetId="1" r:id="rId1"/>
    <sheet name="QT thu " sheetId="2" r:id="rId2"/>
    <sheet name="QT chi " sheetId="3" r:id="rId3"/>
    <sheet name="QT đầu tư" sheetId="4" r:id="rId4"/>
  </sheets>
  <definedNames>
    <definedName name="_xlnm.Print_Area" localSheetId="0">'can doi'!$A$1:$E$43</definedName>
    <definedName name="_xlnm.Print_Area" localSheetId="2">'QT chi '!$A$1:$N$26</definedName>
    <definedName name="_xlnm.Print_Area" localSheetId="1">'QT thu '!$A$1:$K$31</definedName>
  </definedNames>
  <calcPr fullCalcOnLoad="1"/>
</workbook>
</file>

<file path=xl/sharedStrings.xml><?xml version="1.0" encoding="utf-8"?>
<sst xmlns="http://schemas.openxmlformats.org/spreadsheetml/2006/main" count="158" uniqueCount="130">
  <si>
    <t>NỘI DUNG THU</t>
  </si>
  <si>
    <t>DỰ TOÁN</t>
  </si>
  <si>
    <t>NỘI DUNG CHI</t>
  </si>
  <si>
    <t>TỔNG SỐ THU</t>
  </si>
  <si>
    <t>TỔNG SỐ CHI</t>
  </si>
  <si>
    <t>I.Các khoản thu xã hưởng 100%</t>
  </si>
  <si>
    <t>II.Các khoản thu phân chia theo tỷ lệ</t>
  </si>
  <si>
    <t>III.Thu bổ sung</t>
  </si>
  <si>
    <t>-Bổ sung cân đối ngân sách</t>
  </si>
  <si>
    <t>-Bổ sung có mục tiêu</t>
  </si>
  <si>
    <t>I.Chi đầu tư phát triển</t>
  </si>
  <si>
    <t>II.Chi thường xuyên</t>
  </si>
  <si>
    <t>STT</t>
  </si>
  <si>
    <t xml:space="preserve">NỘI DUNG </t>
  </si>
  <si>
    <t>THU NSNN</t>
  </si>
  <si>
    <t>THU NSX</t>
  </si>
  <si>
    <t>TỔNG THU</t>
  </si>
  <si>
    <t>Các khoản thu 100%</t>
  </si>
  <si>
    <t>Phí, lệ phí</t>
  </si>
  <si>
    <t>Thu từ quỹ đất công ích và thu hoa lợi công sản khác</t>
  </si>
  <si>
    <t>Thu phạt, tịch thu khác theo quy định</t>
  </si>
  <si>
    <t>Đóng góp của nhân dân theo quy định</t>
  </si>
  <si>
    <t>Thu khác</t>
  </si>
  <si>
    <t>Các khoản thu phân chia theo tỷ lệ phần trăm (%)</t>
  </si>
  <si>
    <t>I</t>
  </si>
  <si>
    <t>II</t>
  </si>
  <si>
    <t>Các khoản thu phân chia</t>
  </si>
  <si>
    <t>-Thuế sử dụng đất phi nông nghiệp</t>
  </si>
  <si>
    <t>-Lệ phí trước bạ nhà đất</t>
  </si>
  <si>
    <t>-Lệ phí môn bài thu từ cá nhân, hộ kinh doanh</t>
  </si>
  <si>
    <t>-Thuế giá trị gia tăng</t>
  </si>
  <si>
    <t>-Thuế TN từ hoạt động SX kinh doanh</t>
  </si>
  <si>
    <t>Các khoản thu phân chia khác do cấp tỉnh quy định</t>
  </si>
  <si>
    <t>Thu viện trợ không hoàn lại trực tiếp cho xã</t>
  </si>
  <si>
    <t>Thu chuyển nguồn</t>
  </si>
  <si>
    <t>Thu kết dư ngân sách năm trước</t>
  </si>
  <si>
    <t>Thu bổ sung từ ngân sách cấp trên</t>
  </si>
  <si>
    <t>-Thu bổ sung cân đối</t>
  </si>
  <si>
    <t>-Thu bổ sung có mục tiêu</t>
  </si>
  <si>
    <t>III</t>
  </si>
  <si>
    <t>IV</t>
  </si>
  <si>
    <t>V</t>
  </si>
  <si>
    <t>VI</t>
  </si>
  <si>
    <t>Đơn vị : 1000 đồng</t>
  </si>
  <si>
    <t>TỔNG CHI</t>
  </si>
  <si>
    <t>Trong đó:</t>
  </si>
  <si>
    <t>Chi giáo dục</t>
  </si>
  <si>
    <t>Chi y tế</t>
  </si>
  <si>
    <t>Chi văn hóa, thông tin</t>
  </si>
  <si>
    <t>Chi phát thanh, truyền thanh</t>
  </si>
  <si>
    <t>Chi thể dục thể thao</t>
  </si>
  <si>
    <t>Chi hoạt động của cơ quan quản lý Nhà nước, Đảng, đoàn thể</t>
  </si>
  <si>
    <t>Chi cho công tác xã hội</t>
  </si>
  <si>
    <t>Chi khác</t>
  </si>
  <si>
    <t>Dự phòng ngân sách</t>
  </si>
  <si>
    <t>TỔNG SỐ</t>
  </si>
  <si>
    <t>ĐẦU TƯ PHÁT TRIỂN</t>
  </si>
  <si>
    <t>THƯỜNG XUYÊN</t>
  </si>
  <si>
    <t>A</t>
  </si>
  <si>
    <t>B</t>
  </si>
  <si>
    <t>Tên công trình</t>
  </si>
  <si>
    <t>Tổng số</t>
  </si>
  <si>
    <t>Nguồn cân đối ngân sách</t>
  </si>
  <si>
    <t>1.Công trình chuyển tiếp</t>
  </si>
  <si>
    <t>2.Công trình khởi công mới</t>
  </si>
  <si>
    <t>Biểu số 116/CK TC-NSNN</t>
  </si>
  <si>
    <t>IV.Thu kết dư ngân sách năm trước</t>
  </si>
  <si>
    <t>V.Thu viện trợ</t>
  </si>
  <si>
    <t>VI.Thu chuyển nguồn năm trước sang của ngân sách xã</t>
  </si>
  <si>
    <t>Kết dư ngân sách</t>
  </si>
  <si>
    <t>III.Chi chuyển nguồn của ngân sách xã sang năm sau</t>
  </si>
  <si>
    <t>IV.Chi nộp trả ngân sách cấp trên</t>
  </si>
  <si>
    <t>QUYẾT TOÁN</t>
  </si>
  <si>
    <t>SO SÁNH (%)</t>
  </si>
  <si>
    <t>SO SÁNH QT/DT (%)</t>
  </si>
  <si>
    <t>Biểu số 118/CK TC-NSNN</t>
  </si>
  <si>
    <t>Biểu số 117/CK TC-NSNN</t>
  </si>
  <si>
    <t>Biểu số 119/CK TC-NSNN</t>
  </si>
  <si>
    <t>-Thu tiền sử dụng đất</t>
  </si>
  <si>
    <t>Chi nộp trả ngân sách</t>
  </si>
  <si>
    <t>Chi công công tác DQTV-TTATXH</t>
  </si>
  <si>
    <t>Chi chuyển nguồn ngân sách sang năm sau</t>
  </si>
  <si>
    <t>Thời gian
 KC-HT</t>
  </si>
  <si>
    <t>Tổng dự toán
 được duyệt</t>
  </si>
  <si>
    <t>Trong đó: nguồn 
đóng góp</t>
  </si>
  <si>
    <t>Trong đó thanh toán
 khối lượng năm trước</t>
  </si>
  <si>
    <t>Nguồn đóng
 góp</t>
  </si>
  <si>
    <t>Chi từ nguồn thu đóng góp của nhân dân</t>
  </si>
  <si>
    <t>-Thuế thu nhập doanh nghiệp</t>
  </si>
  <si>
    <t>ĐVT: 1000đ.</t>
  </si>
  <si>
    <t>CTMTQG</t>
  </si>
  <si>
    <t>Chia theo nguồn vốn</t>
  </si>
  <si>
    <t>2020-2022</t>
  </si>
  <si>
    <t>Chi các hoạt động kinh tế</t>
  </si>
  <si>
    <t>UBND XÃ LỘC HÒA</t>
  </si>
  <si>
    <t>CÂN ĐỐI QUYẾT TOÁN NGÂN SÁCH XÃ NĂM 2021</t>
  </si>
  <si>
    <t>(Kèm theo Quyết định số       /QĐ-UBND ngày      8/2022của UBND xã Lộc Hòa  về việc công bố công khai số liệu quyết toán ngân sách xã Lộc Hòa năm 2021)</t>
  </si>
  <si>
    <t>QUYẾT TOÁN THU NGÂN SÁCH XÃ NĂM 2021</t>
  </si>
  <si>
    <t>(Kèm theo Quyết định số      QĐ-UBND ngày    /8/2022 của UBND xã Lộc Hòa về việc công bố công khai số liệu quyết toán ngân sách xã Lộc Hòa năm 2021)</t>
  </si>
  <si>
    <t>QUYẾT TOÁN CHI NGÂN SÁCH XÃ NĂM 2021</t>
  </si>
  <si>
    <t>(Kèm theo Quyết định số     /QĐ-UBND ngày      /8/2022 của UBND xã Lộc Hòa về việc công bố công khai số liệu quyết toán ngân sách xã Lộc Hòa năm 2021)</t>
  </si>
  <si>
    <t>Chi hội đặc thù</t>
  </si>
  <si>
    <t>QUYẾT TOÁN CHI ĐẦU TƯ PHÁT TRIỂN NĂM 2021</t>
  </si>
  <si>
    <t>Giá trị thực hiện 
từ 01/01 đến 31/12/2021</t>
  </si>
  <si>
    <t>Giá trị đã thanh toán năm 2021</t>
  </si>
  <si>
    <t>Ngân sách Huyện</t>
  </si>
  <si>
    <t>Đường GT Bắc Khe Dài (Mã dự án: 7751078)</t>
  </si>
  <si>
    <t>2019-2021</t>
  </si>
  <si>
    <t>Sữa chữa nhà họp thôn xã Lộc Hòa (Thôn An Hà, Thôn Làng Đông, Thôn BKD) (Mã dự án: 7627499)</t>
  </si>
  <si>
    <t>2017-2019</t>
  </si>
  <si>
    <t>Kiên cố hóa kênh mương cây xoài nhà khéo xã Lộc Hòa (Mã dự án: 7663729)</t>
  </si>
  <si>
    <t>2018-2020</t>
  </si>
  <si>
    <t>Đường GT từ nhà ông Duật đến nhà Bà Hạnh (Mã dự án: 7801394)</t>
  </si>
  <si>
    <t>Đường liên thôn Nam khe dài và Làng Đông xã Lộc Hòa (Mã dự án: 7689271)</t>
  </si>
  <si>
    <t>Đường trục chính nội đồng ông Bông- Ông Đông  xã Lộc Hòa (Mã dự án: 7751080)</t>
  </si>
  <si>
    <t>Sửa chữa cổng tường rào trụ sở UB xã (Mã dự án: 786189)</t>
  </si>
  <si>
    <t>Đường GT liên thôn từ nhà ông Phước đến nhà ông Vũ (Mã dự án: 7795671)</t>
  </si>
  <si>
    <t>Đường GT liên thôn từ nhà ông Thiện đến Làng Đông (Mã dự án:7876058)</t>
  </si>
  <si>
    <t>2021-2023</t>
  </si>
  <si>
    <t>Đường GT từ nhà ông Hòa đến nhà ông Vấn thôn Nam Khe Dài xã Lộc Hòa Mã dự án:7855671)</t>
  </si>
  <si>
    <t>2021-2021</t>
  </si>
  <si>
    <t>Đường GT từ nhà ông Truồi đến nhà ông Dũng thôn Nam Khe Dài xã Lộc Hòa Mã dự án:7855672)</t>
  </si>
  <si>
    <t>Đường GT từ Đường Thủy Lợi Hồ Truồi đến nhà ông Đức  thôn Nam Khe Dài xã Lộc Hòa Mã dự án:7855673</t>
  </si>
  <si>
    <t>Đường GT từ Đường Từ Ngã ba xóm đến nhà ông Thạch xã Lộc Hòa (Mã dự án:7855674)</t>
  </si>
  <si>
    <t>3. Công trình chuẩn bị đầu tư</t>
  </si>
  <si>
    <t>Kế toán</t>
  </si>
  <si>
    <t>Thủ trưởng đơn vị</t>
  </si>
  <si>
    <t>Ngày       tháng       năm 2022</t>
  </si>
  <si>
    <t>Nguyễn Hữu Thuận</t>
  </si>
  <si>
    <t>Nguyễn Thị Thu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</si>
</sst>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0"/>
    <numFmt numFmtId="181" formatCode="0.00000000"/>
    <numFmt numFmtId="182" formatCode="#,##0.0"/>
    <numFmt numFmtId="183" formatCode="#,##0.000"/>
    <numFmt numFmtId="184" formatCode="0.0%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13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10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 quotePrefix="1">
      <alignment wrapText="1"/>
    </xf>
    <xf numFmtId="0" fontId="43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4">
      <selection activeCell="C1" sqref="C1:D1"/>
    </sheetView>
  </sheetViews>
  <sheetFormatPr defaultColWidth="9.140625" defaultRowHeight="12.75"/>
  <cols>
    <col min="1" max="1" width="34.140625" style="1" customWidth="1"/>
    <col min="2" max="2" width="14.57421875" style="8" customWidth="1"/>
    <col min="3" max="3" width="30.421875" style="8" customWidth="1"/>
    <col min="4" max="4" width="14.57421875" style="8" customWidth="1"/>
    <col min="5" max="16384" width="9.140625" style="1" customWidth="1"/>
  </cols>
  <sheetData>
    <row r="1" spans="1:4" ht="15.75">
      <c r="A1" s="4" t="s">
        <v>94</v>
      </c>
      <c r="C1" s="82" t="s">
        <v>65</v>
      </c>
      <c r="D1" s="82"/>
    </row>
    <row r="3" spans="1:4" ht="15.75">
      <c r="A3" s="80" t="s">
        <v>95</v>
      </c>
      <c r="B3" s="80"/>
      <c r="C3" s="80"/>
      <c r="D3" s="80"/>
    </row>
    <row r="4" spans="1:4" ht="40.5" customHeight="1">
      <c r="A4" s="81" t="s">
        <v>96</v>
      </c>
      <c r="B4" s="81"/>
      <c r="C4" s="81"/>
      <c r="D4" s="81"/>
    </row>
    <row r="5" ht="15.75">
      <c r="C5" s="10" t="s">
        <v>43</v>
      </c>
    </row>
    <row r="6" spans="1:4" ht="15.75">
      <c r="A6" s="3" t="s">
        <v>0</v>
      </c>
      <c r="B6" s="11" t="s">
        <v>1</v>
      </c>
      <c r="C6" s="11" t="s">
        <v>2</v>
      </c>
      <c r="D6" s="11" t="s">
        <v>1</v>
      </c>
    </row>
    <row r="7" spans="1:4" ht="15.75">
      <c r="A7" s="40" t="s">
        <v>3</v>
      </c>
      <c r="B7" s="44">
        <f>B8+B10+B11+B14+B16</f>
        <v>5080914046</v>
      </c>
      <c r="C7" s="41" t="s">
        <v>4</v>
      </c>
      <c r="D7" s="44">
        <f>D8+D10+D11+D14</f>
        <v>5080914046</v>
      </c>
    </row>
    <row r="8" spans="1:4" ht="15.75">
      <c r="A8" s="28" t="s">
        <v>5</v>
      </c>
      <c r="B8" s="29">
        <v>158767404</v>
      </c>
      <c r="C8" s="29" t="s">
        <v>10</v>
      </c>
      <c r="D8" s="29">
        <v>471856000</v>
      </c>
    </row>
    <row r="9" spans="1:4" ht="15.75">
      <c r="A9" s="28"/>
      <c r="B9" s="29"/>
      <c r="C9" s="29"/>
      <c r="D9" s="29"/>
    </row>
    <row r="10" spans="1:4" ht="15.75">
      <c r="A10" s="28" t="s">
        <v>6</v>
      </c>
      <c r="B10" s="29">
        <v>196340819</v>
      </c>
      <c r="C10" s="29" t="s">
        <v>11</v>
      </c>
      <c r="D10" s="29">
        <v>4031946717</v>
      </c>
    </row>
    <row r="11" spans="1:4" ht="31.5">
      <c r="A11" s="28" t="s">
        <v>7</v>
      </c>
      <c r="B11" s="29">
        <f>B12+B13</f>
        <v>4427268000</v>
      </c>
      <c r="C11" s="42" t="s">
        <v>70</v>
      </c>
      <c r="D11" s="29">
        <v>552741329</v>
      </c>
    </row>
    <row r="12" spans="1:4" ht="15.75">
      <c r="A12" s="38" t="s">
        <v>8</v>
      </c>
      <c r="B12" s="29">
        <v>3156000000</v>
      </c>
      <c r="C12" s="29"/>
      <c r="D12" s="29"/>
    </row>
    <row r="13" spans="1:4" ht="15.75">
      <c r="A13" s="38" t="s">
        <v>9</v>
      </c>
      <c r="B13" s="29">
        <v>1271268000</v>
      </c>
      <c r="C13" s="29"/>
      <c r="D13" s="29"/>
    </row>
    <row r="14" spans="1:4" ht="15.75">
      <c r="A14" s="28" t="s">
        <v>66</v>
      </c>
      <c r="B14" s="29">
        <f>'QT thu '!F26</f>
        <v>0</v>
      </c>
      <c r="C14" s="29" t="s">
        <v>71</v>
      </c>
      <c r="D14" s="29">
        <v>24370000</v>
      </c>
    </row>
    <row r="15" spans="1:4" ht="15.75">
      <c r="A15" s="28" t="s">
        <v>67</v>
      </c>
      <c r="B15" s="29"/>
      <c r="C15" s="29"/>
      <c r="D15" s="29"/>
    </row>
    <row r="16" spans="1:4" ht="31.5">
      <c r="A16" s="31" t="s">
        <v>68</v>
      </c>
      <c r="B16" s="29">
        <v>298537823</v>
      </c>
      <c r="C16" s="29"/>
      <c r="D16" s="29"/>
    </row>
    <row r="17" spans="1:4" s="4" customFormat="1" ht="15.75">
      <c r="A17" s="43" t="s">
        <v>69</v>
      </c>
      <c r="B17" s="34">
        <f>B7-D7</f>
        <v>0</v>
      </c>
      <c r="C17" s="34"/>
      <c r="D17" s="34"/>
    </row>
    <row r="19" spans="1:7" ht="15.75">
      <c r="A19" s="76"/>
      <c r="B19" s="80"/>
      <c r="C19" s="80"/>
      <c r="D19" s="80"/>
      <c r="E19" s="80"/>
      <c r="F19" s="80"/>
      <c r="G19" s="80"/>
    </row>
  </sheetData>
  <sheetProtection/>
  <mergeCells count="4">
    <mergeCell ref="A3:D3"/>
    <mergeCell ref="A4:D4"/>
    <mergeCell ref="B19:G19"/>
    <mergeCell ref="C1:D1"/>
  </mergeCells>
  <printOptions/>
  <pageMargins left="0.354330708661417" right="0.15748031496063" top="1.143700787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22">
      <selection activeCell="C30" sqref="C30:H30"/>
    </sheetView>
  </sheetViews>
  <sheetFormatPr defaultColWidth="9.140625" defaultRowHeight="12.75"/>
  <cols>
    <col min="1" max="1" width="5.7109375" style="1" customWidth="1"/>
    <col min="2" max="2" width="54.00390625" style="1" customWidth="1"/>
    <col min="3" max="3" width="15.57421875" style="8" customWidth="1"/>
    <col min="4" max="4" width="15.28125" style="8" customWidth="1"/>
    <col min="5" max="5" width="14.57421875" style="8" customWidth="1"/>
    <col min="6" max="6" width="14.7109375" style="8" customWidth="1"/>
    <col min="7" max="8" width="12.8515625" style="1" customWidth="1"/>
    <col min="9" max="16384" width="9.140625" style="1" customWidth="1"/>
  </cols>
  <sheetData>
    <row r="1" spans="1:7" ht="15.75">
      <c r="A1" s="4" t="s">
        <v>94</v>
      </c>
      <c r="B1" s="4"/>
      <c r="D1" s="9"/>
      <c r="E1" s="9"/>
      <c r="F1" s="9" t="s">
        <v>76</v>
      </c>
      <c r="G1" s="6"/>
    </row>
    <row r="3" spans="1:8" ht="15.75">
      <c r="A3" s="80" t="s">
        <v>97</v>
      </c>
      <c r="B3" s="80"/>
      <c r="C3" s="80"/>
      <c r="D3" s="80"/>
      <c r="E3" s="80"/>
      <c r="F3" s="80"/>
      <c r="G3" s="80"/>
      <c r="H3" s="80"/>
    </row>
    <row r="4" spans="1:8" ht="41.25" customHeight="1">
      <c r="A4" s="81" t="s">
        <v>98</v>
      </c>
      <c r="B4" s="81"/>
      <c r="C4" s="81"/>
      <c r="D4" s="81"/>
      <c r="E4" s="81"/>
      <c r="F4" s="81"/>
      <c r="G4" s="81"/>
      <c r="H4" s="81"/>
    </row>
    <row r="5" spans="1:8" s="4" customFormat="1" ht="15.75">
      <c r="A5" s="88" t="s">
        <v>12</v>
      </c>
      <c r="B5" s="88" t="s">
        <v>13</v>
      </c>
      <c r="C5" s="83" t="s">
        <v>1</v>
      </c>
      <c r="D5" s="84"/>
      <c r="E5" s="85" t="s">
        <v>72</v>
      </c>
      <c r="F5" s="85"/>
      <c r="G5" s="86" t="s">
        <v>73</v>
      </c>
      <c r="H5" s="87"/>
    </row>
    <row r="6" spans="1:8" s="4" customFormat="1" ht="15.75">
      <c r="A6" s="88"/>
      <c r="B6" s="88"/>
      <c r="C6" s="12" t="s">
        <v>14</v>
      </c>
      <c r="D6" s="12" t="s">
        <v>15</v>
      </c>
      <c r="E6" s="12" t="s">
        <v>14</v>
      </c>
      <c r="F6" s="12" t="s">
        <v>15</v>
      </c>
      <c r="G6" s="5" t="s">
        <v>14</v>
      </c>
      <c r="H6" s="5" t="s">
        <v>15</v>
      </c>
    </row>
    <row r="7" spans="1:8" s="4" customFormat="1" ht="15.75">
      <c r="A7" s="5"/>
      <c r="B7" s="5" t="s">
        <v>16</v>
      </c>
      <c r="C7" s="12">
        <f>C8+C14+C24+C25+C26+C27</f>
        <v>4000500000</v>
      </c>
      <c r="D7" s="12">
        <f>D8+D14+D24+D25+D26+D27</f>
        <v>4000500000</v>
      </c>
      <c r="E7" s="12">
        <f>E8+E14+E24+E25+E26+E27</f>
        <v>5080914046</v>
      </c>
      <c r="F7" s="12">
        <f>F8+F14+F24+F25+F26+F27</f>
        <v>5080914046</v>
      </c>
      <c r="G7" s="15">
        <f>E7/C7</f>
        <v>1.2700697527809024</v>
      </c>
      <c r="H7" s="15">
        <f>F7/D7</f>
        <v>1.2700697527809024</v>
      </c>
    </row>
    <row r="8" spans="1:8" s="4" customFormat="1" ht="18" customHeight="1">
      <c r="A8" s="40" t="s">
        <v>24</v>
      </c>
      <c r="B8" s="21" t="s">
        <v>17</v>
      </c>
      <c r="C8" s="22">
        <f>SUM(C9:C13)</f>
        <v>148000000</v>
      </c>
      <c r="D8" s="22">
        <f>SUM(D9:D13)</f>
        <v>148000000</v>
      </c>
      <c r="E8" s="22">
        <f>SUM(E9:E13)</f>
        <v>158767404</v>
      </c>
      <c r="F8" s="22">
        <f>SUM(F9:F13)</f>
        <v>158767404</v>
      </c>
      <c r="G8" s="36">
        <f aca="true" t="shared" si="0" ref="G8:G21">E8/C8</f>
        <v>1.0727527297297297</v>
      </c>
      <c r="H8" s="36">
        <f aca="true" t="shared" si="1" ref="H8:H21">F8/D8</f>
        <v>1.0727527297297297</v>
      </c>
    </row>
    <row r="9" spans="1:8" ht="18" customHeight="1">
      <c r="A9" s="27"/>
      <c r="B9" s="28" t="s">
        <v>18</v>
      </c>
      <c r="C9" s="29">
        <v>18000000</v>
      </c>
      <c r="D9" s="29">
        <f>C9</f>
        <v>18000000</v>
      </c>
      <c r="E9" s="29">
        <v>15406000</v>
      </c>
      <c r="F9" s="29">
        <f>E9</f>
        <v>15406000</v>
      </c>
      <c r="G9" s="26">
        <f t="shared" si="0"/>
        <v>0.8558888888888889</v>
      </c>
      <c r="H9" s="26">
        <f t="shared" si="1"/>
        <v>0.8558888888888889</v>
      </c>
    </row>
    <row r="10" spans="1:8" ht="18" customHeight="1">
      <c r="A10" s="27"/>
      <c r="B10" s="28" t="s">
        <v>19</v>
      </c>
      <c r="C10" s="29">
        <v>80000000</v>
      </c>
      <c r="D10" s="29">
        <f aca="true" t="shared" si="2" ref="D10:D21">C10</f>
        <v>80000000</v>
      </c>
      <c r="E10" s="29">
        <v>92285000</v>
      </c>
      <c r="F10" s="29">
        <f>E10</f>
        <v>92285000</v>
      </c>
      <c r="G10" s="26">
        <f t="shared" si="0"/>
        <v>1.1535625</v>
      </c>
      <c r="H10" s="26">
        <f t="shared" si="1"/>
        <v>1.1535625</v>
      </c>
    </row>
    <row r="11" spans="1:8" ht="18" customHeight="1">
      <c r="A11" s="27"/>
      <c r="B11" s="28" t="s">
        <v>20</v>
      </c>
      <c r="C11" s="29"/>
      <c r="D11" s="29">
        <f t="shared" si="2"/>
        <v>0</v>
      </c>
      <c r="E11" s="29"/>
      <c r="F11" s="29"/>
      <c r="G11" s="26"/>
      <c r="H11" s="26"/>
    </row>
    <row r="12" spans="1:8" ht="18" customHeight="1">
      <c r="A12" s="27"/>
      <c r="B12" s="28" t="s">
        <v>21</v>
      </c>
      <c r="C12" s="29"/>
      <c r="D12" s="29"/>
      <c r="E12" s="29"/>
      <c r="F12" s="29"/>
      <c r="G12" s="26"/>
      <c r="H12" s="26"/>
    </row>
    <row r="13" spans="1:8" ht="18" customHeight="1">
      <c r="A13" s="27"/>
      <c r="B13" s="28" t="s">
        <v>22</v>
      </c>
      <c r="C13" s="29">
        <v>50000000</v>
      </c>
      <c r="D13" s="29">
        <f t="shared" si="2"/>
        <v>50000000</v>
      </c>
      <c r="E13" s="29">
        <v>51076404</v>
      </c>
      <c r="F13" s="29">
        <f>E13</f>
        <v>51076404</v>
      </c>
      <c r="G13" s="26">
        <f t="shared" si="0"/>
        <v>1.02152808</v>
      </c>
      <c r="H13" s="26">
        <f t="shared" si="1"/>
        <v>1.02152808</v>
      </c>
    </row>
    <row r="14" spans="1:8" s="4" customFormat="1" ht="18" customHeight="1">
      <c r="A14" s="51" t="s">
        <v>25</v>
      </c>
      <c r="B14" s="37" t="s">
        <v>23</v>
      </c>
      <c r="C14" s="30">
        <f>C15+C18+C19</f>
        <v>179000000</v>
      </c>
      <c r="D14" s="30">
        <f>D15+D18+D19</f>
        <v>179000000</v>
      </c>
      <c r="E14" s="30">
        <f>E15+E16+E18+E19+E22</f>
        <v>196340819</v>
      </c>
      <c r="F14" s="30">
        <f>F15+F23</f>
        <v>196340819</v>
      </c>
      <c r="G14" s="54">
        <f t="shared" si="0"/>
        <v>1.0968760837988827</v>
      </c>
      <c r="H14" s="54">
        <f t="shared" si="1"/>
        <v>1.0968760837988827</v>
      </c>
    </row>
    <row r="15" spans="1:8" ht="18" customHeight="1">
      <c r="A15" s="27">
        <v>1</v>
      </c>
      <c r="B15" s="28" t="s">
        <v>26</v>
      </c>
      <c r="C15" s="29">
        <f>C21+C17</f>
        <v>12000000</v>
      </c>
      <c r="D15" s="29">
        <f>D21+D17</f>
        <v>12000000</v>
      </c>
      <c r="E15" s="29">
        <f>E17+E21</f>
        <v>59581879</v>
      </c>
      <c r="F15" s="29">
        <f>SUM(F16:F22)</f>
        <v>196340819</v>
      </c>
      <c r="G15" s="26">
        <f t="shared" si="0"/>
        <v>4.965156583333333</v>
      </c>
      <c r="H15" s="26">
        <f t="shared" si="1"/>
        <v>16.361734916666666</v>
      </c>
    </row>
    <row r="16" spans="1:8" ht="18" customHeight="1">
      <c r="A16" s="27"/>
      <c r="B16" s="38" t="s">
        <v>27</v>
      </c>
      <c r="C16" s="29"/>
      <c r="D16" s="29">
        <f t="shared" si="2"/>
        <v>0</v>
      </c>
      <c r="E16" s="29">
        <v>595050</v>
      </c>
      <c r="F16" s="29">
        <f aca="true" t="shared" si="3" ref="F16:F21">E16</f>
        <v>595050</v>
      </c>
      <c r="G16" s="26"/>
      <c r="H16" s="26"/>
    </row>
    <row r="17" spans="1:8" ht="18" customHeight="1">
      <c r="A17" s="27"/>
      <c r="B17" s="38" t="s">
        <v>29</v>
      </c>
      <c r="C17" s="29">
        <v>7000000</v>
      </c>
      <c r="D17" s="29">
        <f t="shared" si="2"/>
        <v>7000000</v>
      </c>
      <c r="E17" s="29">
        <v>10800000</v>
      </c>
      <c r="F17" s="29">
        <f t="shared" si="3"/>
        <v>10800000</v>
      </c>
      <c r="G17" s="26">
        <f t="shared" si="0"/>
        <v>1.542857142857143</v>
      </c>
      <c r="H17" s="26">
        <f t="shared" si="1"/>
        <v>1.542857142857143</v>
      </c>
    </row>
    <row r="18" spans="1:8" ht="18" customHeight="1">
      <c r="A18" s="27"/>
      <c r="B18" s="38" t="s">
        <v>30</v>
      </c>
      <c r="C18" s="29">
        <v>122000000</v>
      </c>
      <c r="D18" s="29">
        <f t="shared" si="2"/>
        <v>122000000</v>
      </c>
      <c r="E18" s="29">
        <v>72548190</v>
      </c>
      <c r="F18" s="29">
        <f t="shared" si="3"/>
        <v>72548190</v>
      </c>
      <c r="G18" s="26">
        <f t="shared" si="0"/>
        <v>0.5946572950819672</v>
      </c>
      <c r="H18" s="26">
        <f t="shared" si="1"/>
        <v>0.5946572950819672</v>
      </c>
    </row>
    <row r="19" spans="1:8" ht="18" customHeight="1">
      <c r="A19" s="27"/>
      <c r="B19" s="38" t="s">
        <v>31</v>
      </c>
      <c r="C19" s="29">
        <v>45000000</v>
      </c>
      <c r="D19" s="29">
        <f t="shared" si="2"/>
        <v>45000000</v>
      </c>
      <c r="E19" s="29">
        <v>27545700</v>
      </c>
      <c r="F19" s="29">
        <f t="shared" si="3"/>
        <v>27545700</v>
      </c>
      <c r="G19" s="26">
        <f t="shared" si="0"/>
        <v>0.6121266666666667</v>
      </c>
      <c r="H19" s="26">
        <f t="shared" si="1"/>
        <v>0.6121266666666667</v>
      </c>
    </row>
    <row r="20" spans="1:8" ht="18" customHeight="1">
      <c r="A20" s="27"/>
      <c r="B20" s="38" t="s">
        <v>88</v>
      </c>
      <c r="C20" s="29"/>
      <c r="D20" s="29"/>
      <c r="E20" s="29"/>
      <c r="F20" s="29">
        <f t="shared" si="3"/>
        <v>0</v>
      </c>
      <c r="G20" s="26"/>
      <c r="H20" s="26"/>
    </row>
    <row r="21" spans="1:8" ht="18" customHeight="1">
      <c r="A21" s="27"/>
      <c r="B21" s="38" t="s">
        <v>28</v>
      </c>
      <c r="C21" s="29">
        <v>5000000</v>
      </c>
      <c r="D21" s="29">
        <f t="shared" si="2"/>
        <v>5000000</v>
      </c>
      <c r="E21" s="29">
        <v>48781879</v>
      </c>
      <c r="F21" s="29">
        <f t="shared" si="3"/>
        <v>48781879</v>
      </c>
      <c r="G21" s="26">
        <f t="shared" si="0"/>
        <v>9.7563758</v>
      </c>
      <c r="H21" s="26">
        <f t="shared" si="1"/>
        <v>9.7563758</v>
      </c>
    </row>
    <row r="22" spans="1:8" ht="18" customHeight="1">
      <c r="A22" s="27"/>
      <c r="B22" s="38" t="s">
        <v>78</v>
      </c>
      <c r="C22" s="29"/>
      <c r="D22" s="29">
        <f>C22*0.2</f>
        <v>0</v>
      </c>
      <c r="E22" s="29">
        <v>36070000</v>
      </c>
      <c r="F22" s="29">
        <f>E22</f>
        <v>36070000</v>
      </c>
      <c r="G22" s="26"/>
      <c r="H22" s="26"/>
    </row>
    <row r="23" spans="1:8" ht="18" customHeight="1">
      <c r="A23" s="27">
        <v>2</v>
      </c>
      <c r="B23" s="28" t="s">
        <v>32</v>
      </c>
      <c r="C23" s="29"/>
      <c r="D23" s="29"/>
      <c r="E23" s="29"/>
      <c r="F23" s="29"/>
      <c r="G23" s="26"/>
      <c r="H23" s="26"/>
    </row>
    <row r="24" spans="1:8" s="4" customFormat="1" ht="18" customHeight="1">
      <c r="A24" s="51" t="s">
        <v>39</v>
      </c>
      <c r="B24" s="37" t="s">
        <v>33</v>
      </c>
      <c r="C24" s="30"/>
      <c r="D24" s="30"/>
      <c r="E24" s="30"/>
      <c r="F24" s="30"/>
      <c r="G24" s="26"/>
      <c r="H24" s="26"/>
    </row>
    <row r="25" spans="1:8" s="4" customFormat="1" ht="18" customHeight="1">
      <c r="A25" s="51" t="s">
        <v>40</v>
      </c>
      <c r="B25" s="37" t="s">
        <v>34</v>
      </c>
      <c r="C25" s="30"/>
      <c r="D25" s="30"/>
      <c r="E25" s="30">
        <v>298537823</v>
      </c>
      <c r="F25" s="30">
        <f>E25</f>
        <v>298537823</v>
      </c>
      <c r="G25" s="26"/>
      <c r="H25" s="26"/>
    </row>
    <row r="26" spans="1:8" s="4" customFormat="1" ht="18" customHeight="1">
      <c r="A26" s="51" t="s">
        <v>41</v>
      </c>
      <c r="B26" s="37" t="s">
        <v>35</v>
      </c>
      <c r="C26" s="30"/>
      <c r="D26" s="30"/>
      <c r="E26" s="30"/>
      <c r="F26" s="30"/>
      <c r="G26" s="26"/>
      <c r="H26" s="26"/>
    </row>
    <row r="27" spans="1:8" s="4" customFormat="1" ht="18" customHeight="1">
      <c r="A27" s="51" t="s">
        <v>42</v>
      </c>
      <c r="B27" s="37" t="s">
        <v>36</v>
      </c>
      <c r="C27" s="30">
        <f>C28+C29</f>
        <v>3673500000</v>
      </c>
      <c r="D27" s="30">
        <f>D28+D29</f>
        <v>3673500000</v>
      </c>
      <c r="E27" s="30">
        <f>E28+E29</f>
        <v>4427268000</v>
      </c>
      <c r="F27" s="30">
        <f>F28+F29</f>
        <v>4427268000</v>
      </c>
      <c r="G27" s="54">
        <f aca="true" t="shared" si="4" ref="G27:H29">E27/C27</f>
        <v>1.2051906900775826</v>
      </c>
      <c r="H27" s="54">
        <f t="shared" si="4"/>
        <v>1.2051906900775826</v>
      </c>
    </row>
    <row r="28" spans="1:8" ht="18" customHeight="1">
      <c r="A28" s="28"/>
      <c r="B28" s="38" t="s">
        <v>37</v>
      </c>
      <c r="C28" s="29">
        <v>3146000000</v>
      </c>
      <c r="D28" s="29">
        <f>C28</f>
        <v>3146000000</v>
      </c>
      <c r="E28" s="29">
        <v>3156000000</v>
      </c>
      <c r="F28" s="29">
        <f>E28</f>
        <v>3156000000</v>
      </c>
      <c r="G28" s="26">
        <f t="shared" si="4"/>
        <v>1.003178639542276</v>
      </c>
      <c r="H28" s="26">
        <f t="shared" si="4"/>
        <v>1.003178639542276</v>
      </c>
    </row>
    <row r="29" spans="1:8" ht="18" customHeight="1">
      <c r="A29" s="32"/>
      <c r="B29" s="39" t="s">
        <v>38</v>
      </c>
      <c r="C29" s="33">
        <v>527500000</v>
      </c>
      <c r="D29" s="33">
        <f>C29</f>
        <v>527500000</v>
      </c>
      <c r="E29" s="33">
        <v>1271268000</v>
      </c>
      <c r="F29" s="33">
        <f>E29</f>
        <v>1271268000</v>
      </c>
      <c r="G29" s="26">
        <f t="shared" si="4"/>
        <v>2.40998672985782</v>
      </c>
      <c r="H29" s="26">
        <f t="shared" si="4"/>
        <v>2.40998672985782</v>
      </c>
    </row>
    <row r="30" spans="1:8" ht="15.75">
      <c r="A30" s="7"/>
      <c r="B30" s="76"/>
      <c r="C30" s="80"/>
      <c r="D30" s="80"/>
      <c r="E30" s="80"/>
      <c r="F30" s="80"/>
      <c r="G30" s="80"/>
      <c r="H30" s="80"/>
    </row>
    <row r="31" spans="1:8" ht="15.75">
      <c r="A31" s="7"/>
      <c r="B31" s="7"/>
      <c r="C31" s="14"/>
      <c r="D31" s="14"/>
      <c r="E31" s="14"/>
      <c r="F31" s="14"/>
      <c r="G31" s="7"/>
      <c r="H31" s="7"/>
    </row>
  </sheetData>
  <sheetProtection/>
  <mergeCells count="8">
    <mergeCell ref="C30:H30"/>
    <mergeCell ref="A3:H3"/>
    <mergeCell ref="A4:H4"/>
    <mergeCell ref="C5:D5"/>
    <mergeCell ref="E5:F5"/>
    <mergeCell ref="G5:H5"/>
    <mergeCell ref="B5:B6"/>
    <mergeCell ref="A5:A6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5.7109375" style="1" customWidth="1"/>
    <col min="2" max="2" width="31.140625" style="1" customWidth="1"/>
    <col min="3" max="3" width="13.8515625" style="8" customWidth="1"/>
    <col min="4" max="4" width="12.140625" style="8" customWidth="1"/>
    <col min="5" max="5" width="14.00390625" style="8" customWidth="1"/>
    <col min="6" max="6" width="14.140625" style="8" customWidth="1"/>
    <col min="7" max="7" width="12.421875" style="8" customWidth="1"/>
    <col min="8" max="8" width="14.00390625" style="8" customWidth="1"/>
    <col min="9" max="9" width="10.00390625" style="18" customWidth="1"/>
    <col min="10" max="10" width="8.421875" style="18" customWidth="1"/>
    <col min="11" max="11" width="10.00390625" style="18" customWidth="1"/>
    <col min="12" max="16384" width="9.140625" style="1" customWidth="1"/>
  </cols>
  <sheetData>
    <row r="1" spans="1:10" ht="15.75">
      <c r="A1" s="1" t="s">
        <v>94</v>
      </c>
      <c r="E1" s="9"/>
      <c r="F1" s="9"/>
      <c r="G1" s="9"/>
      <c r="H1" s="9"/>
      <c r="I1" s="17" t="s">
        <v>75</v>
      </c>
      <c r="J1" s="17"/>
    </row>
    <row r="2" spans="1:11" ht="21.75" customHeight="1">
      <c r="A2" s="80" t="s">
        <v>99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42" customHeight="1">
      <c r="A3" s="81" t="s">
        <v>100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4:10" ht="15.75">
      <c r="D4" s="13"/>
      <c r="E4" s="13"/>
      <c r="F4" s="13"/>
      <c r="G4" s="13"/>
      <c r="H4" s="13"/>
      <c r="I4" s="13"/>
      <c r="J4" s="19"/>
    </row>
    <row r="5" spans="1:11" s="4" customFormat="1" ht="15.75">
      <c r="A5" s="89" t="s">
        <v>12</v>
      </c>
      <c r="B5" s="89" t="s">
        <v>13</v>
      </c>
      <c r="C5" s="90" t="s">
        <v>1</v>
      </c>
      <c r="D5" s="91"/>
      <c r="E5" s="91"/>
      <c r="F5" s="90" t="s">
        <v>72</v>
      </c>
      <c r="G5" s="91"/>
      <c r="H5" s="91"/>
      <c r="I5" s="92" t="s">
        <v>74</v>
      </c>
      <c r="J5" s="93"/>
      <c r="K5" s="93"/>
    </row>
    <row r="6" spans="1:11" s="4" customFormat="1" ht="38.25">
      <c r="A6" s="89"/>
      <c r="B6" s="89"/>
      <c r="C6" s="59" t="s">
        <v>55</v>
      </c>
      <c r="D6" s="59" t="s">
        <v>56</v>
      </c>
      <c r="E6" s="59" t="s">
        <v>57</v>
      </c>
      <c r="F6" s="59" t="s">
        <v>55</v>
      </c>
      <c r="G6" s="59" t="s">
        <v>56</v>
      </c>
      <c r="H6" s="59" t="s">
        <v>57</v>
      </c>
      <c r="I6" s="60" t="s">
        <v>55</v>
      </c>
      <c r="J6" s="60" t="s">
        <v>56</v>
      </c>
      <c r="K6" s="60" t="s">
        <v>57</v>
      </c>
    </row>
    <row r="7" spans="1:11" s="4" customFormat="1" ht="15.75">
      <c r="A7" s="3" t="s">
        <v>58</v>
      </c>
      <c r="B7" s="3" t="s">
        <v>59</v>
      </c>
      <c r="C7" s="12"/>
      <c r="D7" s="12"/>
      <c r="E7" s="12"/>
      <c r="F7" s="12"/>
      <c r="G7" s="12"/>
      <c r="H7" s="12"/>
      <c r="I7" s="15"/>
      <c r="J7" s="15"/>
      <c r="K7" s="15"/>
    </row>
    <row r="8" spans="1:11" s="4" customFormat="1" ht="19.5" customHeight="1">
      <c r="A8" s="21"/>
      <c r="B8" s="21" t="s">
        <v>44</v>
      </c>
      <c r="C8" s="22">
        <f>C10+C11+C12+C15+C16+C17+C18+C19+C20+C21</f>
        <v>4000500000</v>
      </c>
      <c r="D8" s="22">
        <f>SUM(D10:D24)</f>
        <v>486000000</v>
      </c>
      <c r="E8" s="22">
        <f>SUM(E10:E24)</f>
        <v>3514500000</v>
      </c>
      <c r="F8" s="22">
        <f>SUM(F10:F25)</f>
        <v>5080914046</v>
      </c>
      <c r="G8" s="22">
        <f>SUM(G10:G25)</f>
        <v>471856000</v>
      </c>
      <c r="H8" s="22">
        <f>SUM(H10:H24)</f>
        <v>4609058046</v>
      </c>
      <c r="I8" s="23">
        <f>F8/C8</f>
        <v>1.2700697527809024</v>
      </c>
      <c r="J8" s="54">
        <f>G8/D8</f>
        <v>0.9708971193415638</v>
      </c>
      <c r="K8" s="23">
        <f>H8/E8</f>
        <v>1.3114406163038839</v>
      </c>
    </row>
    <row r="9" spans="1:11" s="2" customFormat="1" ht="19.5" customHeight="1">
      <c r="A9" s="24"/>
      <c r="B9" s="24" t="s">
        <v>45</v>
      </c>
      <c r="C9" s="25">
        <f>D9+E9</f>
        <v>0</v>
      </c>
      <c r="D9" s="25"/>
      <c r="E9" s="25"/>
      <c r="F9" s="25">
        <f>G9+H9</f>
        <v>0</v>
      </c>
      <c r="G9" s="25"/>
      <c r="H9" s="25"/>
      <c r="I9" s="26"/>
      <c r="J9" s="26"/>
      <c r="K9" s="26"/>
    </row>
    <row r="10" spans="1:11" ht="19.5" customHeight="1">
      <c r="A10" s="27">
        <v>1</v>
      </c>
      <c r="B10" s="28" t="s">
        <v>46</v>
      </c>
      <c r="C10" s="29">
        <v>14000000</v>
      </c>
      <c r="D10" s="29"/>
      <c r="E10" s="29">
        <f>C10</f>
        <v>14000000</v>
      </c>
      <c r="F10" s="29">
        <f>H10</f>
        <v>9545000</v>
      </c>
      <c r="G10" s="29"/>
      <c r="H10" s="29">
        <v>9545000</v>
      </c>
      <c r="I10" s="26">
        <f>F10/C10</f>
        <v>0.6817857142857143</v>
      </c>
      <c r="J10" s="26"/>
      <c r="K10" s="26">
        <f aca="true" t="shared" si="0" ref="K10:K21">H10/E10</f>
        <v>0.6817857142857143</v>
      </c>
    </row>
    <row r="11" spans="1:11" ht="19.5" customHeight="1">
      <c r="A11" s="27">
        <v>2</v>
      </c>
      <c r="B11" s="28" t="s">
        <v>47</v>
      </c>
      <c r="C11" s="29">
        <v>39410800</v>
      </c>
      <c r="D11" s="29"/>
      <c r="E11" s="29">
        <f>C11</f>
        <v>39410800</v>
      </c>
      <c r="F11" s="29">
        <f>H11</f>
        <v>36410800</v>
      </c>
      <c r="G11" s="29"/>
      <c r="H11" s="29">
        <v>36410800</v>
      </c>
      <c r="I11" s="26">
        <f>F11/C11</f>
        <v>0.9238787337481097</v>
      </c>
      <c r="J11" s="26"/>
      <c r="K11" s="26">
        <f t="shared" si="0"/>
        <v>0.9238787337481097</v>
      </c>
    </row>
    <row r="12" spans="1:11" ht="19.5" customHeight="1">
      <c r="A12" s="27">
        <v>3</v>
      </c>
      <c r="B12" s="28" t="s">
        <v>48</v>
      </c>
      <c r="C12" s="29">
        <f>D12+E12</f>
        <v>86000000</v>
      </c>
      <c r="D12" s="29">
        <v>49000000</v>
      </c>
      <c r="E12" s="29">
        <v>37000000</v>
      </c>
      <c r="F12" s="29">
        <f>G12+H12</f>
        <v>69228500</v>
      </c>
      <c r="G12" s="29">
        <v>35231000</v>
      </c>
      <c r="H12" s="29">
        <v>33997500</v>
      </c>
      <c r="I12" s="26">
        <f>F12/C12</f>
        <v>0.8049825581395349</v>
      </c>
      <c r="J12" s="26">
        <f>G12/D12</f>
        <v>0.719</v>
      </c>
      <c r="K12" s="26">
        <f t="shared" si="0"/>
        <v>0.9188513513513513</v>
      </c>
    </row>
    <row r="13" spans="1:11" s="4" customFormat="1" ht="19.5" customHeight="1">
      <c r="A13" s="27">
        <v>4</v>
      </c>
      <c r="B13" s="28" t="s">
        <v>49</v>
      </c>
      <c r="C13" s="29"/>
      <c r="D13" s="30"/>
      <c r="E13" s="29">
        <f>C13</f>
        <v>0</v>
      </c>
      <c r="F13" s="29">
        <f>H13</f>
        <v>30000000</v>
      </c>
      <c r="G13" s="29"/>
      <c r="H13" s="29">
        <v>30000000</v>
      </c>
      <c r="I13" s="26"/>
      <c r="J13" s="26"/>
      <c r="K13" s="26"/>
    </row>
    <row r="14" spans="1:11" ht="19.5" customHeight="1">
      <c r="A14" s="27">
        <v>5</v>
      </c>
      <c r="B14" s="28" t="s">
        <v>50</v>
      </c>
      <c r="C14" s="29"/>
      <c r="D14" s="29"/>
      <c r="E14" s="29">
        <f>C14</f>
        <v>0</v>
      </c>
      <c r="F14" s="29">
        <f>H14</f>
        <v>0</v>
      </c>
      <c r="G14" s="29"/>
      <c r="H14" s="29"/>
      <c r="I14" s="26"/>
      <c r="J14" s="26"/>
      <c r="K14" s="26"/>
    </row>
    <row r="15" spans="1:11" ht="19.5" customHeight="1">
      <c r="A15" s="27">
        <v>6</v>
      </c>
      <c r="B15" s="28" t="s">
        <v>80</v>
      </c>
      <c r="C15" s="29">
        <v>277751000</v>
      </c>
      <c r="D15" s="29"/>
      <c r="E15" s="29">
        <f>C15</f>
        <v>277751000</v>
      </c>
      <c r="F15" s="29">
        <v>272983998</v>
      </c>
      <c r="G15" s="29"/>
      <c r="H15" s="29">
        <f>F15</f>
        <v>272983998</v>
      </c>
      <c r="I15" s="26">
        <f aca="true" t="shared" si="1" ref="I15:I21">F15/C15</f>
        <v>0.9828371383001321</v>
      </c>
      <c r="J15" s="26"/>
      <c r="K15" s="26">
        <f t="shared" si="0"/>
        <v>0.9828371383001321</v>
      </c>
    </row>
    <row r="16" spans="1:11" ht="19.5" customHeight="1">
      <c r="A16" s="27"/>
      <c r="B16" s="28" t="s">
        <v>101</v>
      </c>
      <c r="C16" s="29"/>
      <c r="D16" s="29"/>
      <c r="E16" s="29"/>
      <c r="F16" s="29"/>
      <c r="G16" s="29"/>
      <c r="H16" s="29"/>
      <c r="I16" s="26"/>
      <c r="J16" s="26"/>
      <c r="K16" s="26"/>
    </row>
    <row r="17" spans="1:11" s="4" customFormat="1" ht="19.5" customHeight="1">
      <c r="A17" s="51">
        <v>7</v>
      </c>
      <c r="B17" s="37" t="s">
        <v>93</v>
      </c>
      <c r="C17" s="30">
        <f>D17</f>
        <v>437000000</v>
      </c>
      <c r="D17" s="30">
        <v>437000000</v>
      </c>
      <c r="E17" s="30"/>
      <c r="F17" s="30">
        <f>G17+H17</f>
        <v>436625000</v>
      </c>
      <c r="G17" s="30">
        <v>436625000</v>
      </c>
      <c r="H17" s="30"/>
      <c r="I17" s="54"/>
      <c r="J17" s="54">
        <f>G17/D17</f>
        <v>0.9991418764302059</v>
      </c>
      <c r="K17" s="54"/>
    </row>
    <row r="18" spans="1:11" ht="39" customHeight="1">
      <c r="A18" s="55">
        <v>8</v>
      </c>
      <c r="B18" s="56" t="s">
        <v>51</v>
      </c>
      <c r="C18" s="57">
        <v>3028338200</v>
      </c>
      <c r="D18" s="57"/>
      <c r="E18" s="57">
        <f>C18</f>
        <v>3028338200</v>
      </c>
      <c r="F18" s="57">
        <f>G18+H18</f>
        <v>3273799419</v>
      </c>
      <c r="G18" s="57"/>
      <c r="H18" s="57">
        <v>3273799419</v>
      </c>
      <c r="I18" s="58">
        <f t="shared" si="1"/>
        <v>1.0810547576885567</v>
      </c>
      <c r="J18" s="58"/>
      <c r="K18" s="58">
        <f t="shared" si="0"/>
        <v>1.0810547576885567</v>
      </c>
    </row>
    <row r="19" spans="1:11" ht="19.5" customHeight="1">
      <c r="A19" s="27">
        <v>9</v>
      </c>
      <c r="B19" s="28" t="s">
        <v>52</v>
      </c>
      <c r="C19" s="29">
        <v>15000000</v>
      </c>
      <c r="D19" s="29"/>
      <c r="E19" s="29">
        <f aca="true" t="shared" si="2" ref="E19:E24">C19</f>
        <v>15000000</v>
      </c>
      <c r="F19" s="29">
        <f>H19</f>
        <v>117410000</v>
      </c>
      <c r="G19" s="29"/>
      <c r="H19" s="29">
        <v>117410000</v>
      </c>
      <c r="I19" s="45">
        <f t="shared" si="1"/>
        <v>7.827333333333334</v>
      </c>
      <c r="J19" s="26"/>
      <c r="K19" s="45">
        <f t="shared" si="0"/>
        <v>7.827333333333334</v>
      </c>
    </row>
    <row r="20" spans="1:11" ht="19.5" customHeight="1">
      <c r="A20" s="27">
        <v>10</v>
      </c>
      <c r="B20" s="28" t="s">
        <v>53</v>
      </c>
      <c r="C20" s="29">
        <v>9000000</v>
      </c>
      <c r="D20" s="29"/>
      <c r="E20" s="29">
        <f t="shared" si="2"/>
        <v>9000000</v>
      </c>
      <c r="F20" s="29">
        <v>185370000</v>
      </c>
      <c r="G20" s="29"/>
      <c r="H20" s="29">
        <f>F20</f>
        <v>185370000</v>
      </c>
      <c r="I20" s="26">
        <f t="shared" si="1"/>
        <v>20.596666666666668</v>
      </c>
      <c r="J20" s="26"/>
      <c r="K20" s="26">
        <f t="shared" si="0"/>
        <v>20.596666666666668</v>
      </c>
    </row>
    <row r="21" spans="1:11" ht="19.5" customHeight="1">
      <c r="A21" s="27">
        <v>11</v>
      </c>
      <c r="B21" s="28" t="s">
        <v>54</v>
      </c>
      <c r="C21" s="29">
        <v>94000000</v>
      </c>
      <c r="D21" s="29"/>
      <c r="E21" s="29">
        <f t="shared" si="2"/>
        <v>94000000</v>
      </c>
      <c r="F21" s="29">
        <v>72430000</v>
      </c>
      <c r="G21" s="29"/>
      <c r="H21" s="29">
        <f>F21</f>
        <v>72430000</v>
      </c>
      <c r="I21" s="26">
        <f t="shared" si="1"/>
        <v>0.770531914893617</v>
      </c>
      <c r="J21" s="26"/>
      <c r="K21" s="26">
        <f t="shared" si="0"/>
        <v>0.770531914893617</v>
      </c>
    </row>
    <row r="22" spans="1:11" ht="19.5" customHeight="1">
      <c r="A22" s="27">
        <v>12</v>
      </c>
      <c r="B22" s="28" t="s">
        <v>87</v>
      </c>
      <c r="C22" s="29"/>
      <c r="D22" s="29"/>
      <c r="E22" s="29">
        <f t="shared" si="2"/>
        <v>0</v>
      </c>
      <c r="F22" s="29"/>
      <c r="G22" s="29"/>
      <c r="H22" s="29"/>
      <c r="I22" s="26"/>
      <c r="J22" s="26"/>
      <c r="K22" s="26"/>
    </row>
    <row r="23" spans="1:11" s="4" customFormat="1" ht="19.5" customHeight="1">
      <c r="A23" s="27">
        <v>13</v>
      </c>
      <c r="B23" s="28" t="s">
        <v>79</v>
      </c>
      <c r="C23" s="29"/>
      <c r="D23" s="29"/>
      <c r="E23" s="29">
        <f t="shared" si="2"/>
        <v>0</v>
      </c>
      <c r="F23" s="29">
        <v>24370000</v>
      </c>
      <c r="G23" s="29"/>
      <c r="H23" s="29">
        <f>F23</f>
        <v>24370000</v>
      </c>
      <c r="I23" s="26"/>
      <c r="J23" s="26"/>
      <c r="K23" s="26"/>
    </row>
    <row r="24" spans="1:11" ht="19.5" customHeight="1">
      <c r="A24" s="27">
        <v>14</v>
      </c>
      <c r="B24" s="28" t="s">
        <v>81</v>
      </c>
      <c r="C24" s="29"/>
      <c r="D24" s="29"/>
      <c r="E24" s="29">
        <f t="shared" si="2"/>
        <v>0</v>
      </c>
      <c r="F24" s="29">
        <f>H24</f>
        <v>552741329</v>
      </c>
      <c r="G24" s="29"/>
      <c r="H24" s="29">
        <f>'can doi'!D11</f>
        <v>552741329</v>
      </c>
      <c r="I24" s="26"/>
      <c r="J24" s="26"/>
      <c r="K24" s="26"/>
    </row>
    <row r="25" spans="1:11" ht="15.75">
      <c r="A25" s="53"/>
      <c r="B25" s="32"/>
      <c r="C25" s="33"/>
      <c r="D25" s="33"/>
      <c r="E25" s="33"/>
      <c r="F25" s="33"/>
      <c r="G25" s="33"/>
      <c r="H25" s="33"/>
      <c r="I25" s="35"/>
      <c r="J25" s="35"/>
      <c r="K25" s="35"/>
    </row>
    <row r="26" spans="1:11" s="16" customFormat="1" ht="15.75">
      <c r="A26" s="7"/>
      <c r="B26" s="76"/>
      <c r="C26" s="80"/>
      <c r="D26" s="80"/>
      <c r="E26" s="80"/>
      <c r="F26" s="80"/>
      <c r="G26" s="80"/>
      <c r="H26" s="80"/>
      <c r="I26" s="20"/>
      <c r="J26" s="20"/>
      <c r="K26" s="20"/>
    </row>
  </sheetData>
  <sheetProtection/>
  <mergeCells count="8">
    <mergeCell ref="C26:H26"/>
    <mergeCell ref="B5:B6"/>
    <mergeCell ref="A5:A6"/>
    <mergeCell ref="A2:K2"/>
    <mergeCell ref="A3:K3"/>
    <mergeCell ref="C5:E5"/>
    <mergeCell ref="F5:H5"/>
    <mergeCell ref="I5:K5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zoomScalePageLayoutView="0" workbookViewId="0" topLeftCell="A25">
      <selection activeCell="B7" sqref="B7"/>
    </sheetView>
  </sheetViews>
  <sheetFormatPr defaultColWidth="9.140625" defaultRowHeight="12.75"/>
  <cols>
    <col min="1" max="1" width="39.140625" style="1" customWidth="1"/>
    <col min="2" max="2" width="11.00390625" style="1" customWidth="1"/>
    <col min="3" max="3" width="11.8515625" style="1" customWidth="1"/>
    <col min="4" max="4" width="8.421875" style="1" customWidth="1"/>
    <col min="5" max="5" width="10.8515625" style="1" customWidth="1"/>
    <col min="6" max="6" width="12.140625" style="4" customWidth="1"/>
    <col min="7" max="7" width="12.00390625" style="1" customWidth="1"/>
    <col min="8" max="8" width="11.57421875" style="1" customWidth="1"/>
    <col min="9" max="9" width="11.140625" style="1" customWidth="1"/>
    <col min="10" max="13" width="9.140625" style="1" customWidth="1"/>
    <col min="14" max="14" width="12.421875" style="1" bestFit="1" customWidth="1"/>
    <col min="15" max="16384" width="9.140625" style="1" customWidth="1"/>
  </cols>
  <sheetData>
    <row r="1" spans="1:7" ht="15.75">
      <c r="A1" s="4" t="s">
        <v>94</v>
      </c>
      <c r="G1" s="1" t="s">
        <v>77</v>
      </c>
    </row>
    <row r="2" spans="1:11" s="46" customFormat="1" ht="22.5" customHeight="1">
      <c r="A2" s="97" t="s">
        <v>102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46" customFormat="1" ht="15.75" customHeight="1">
      <c r="A3" s="47"/>
      <c r="B3" s="47"/>
      <c r="C3" s="47"/>
      <c r="D3" s="47"/>
      <c r="E3" s="47"/>
      <c r="F3" s="48"/>
      <c r="G3" s="47"/>
      <c r="H3" s="47" t="s">
        <v>89</v>
      </c>
      <c r="I3" s="47"/>
      <c r="J3" s="47"/>
      <c r="K3" s="47"/>
    </row>
    <row r="4" spans="1:11" ht="15.75">
      <c r="A4" s="89" t="s">
        <v>60</v>
      </c>
      <c r="B4" s="98" t="s">
        <v>82</v>
      </c>
      <c r="C4" s="99" t="s">
        <v>83</v>
      </c>
      <c r="D4" s="100"/>
      <c r="E4" s="98" t="s">
        <v>103</v>
      </c>
      <c r="F4" s="101" t="s">
        <v>104</v>
      </c>
      <c r="G4" s="102"/>
      <c r="H4" s="102"/>
      <c r="I4" s="102"/>
      <c r="J4" s="102"/>
      <c r="K4" s="100"/>
    </row>
    <row r="5" spans="1:11" ht="33.75" customHeight="1">
      <c r="A5" s="89"/>
      <c r="B5" s="98"/>
      <c r="C5" s="89" t="s">
        <v>61</v>
      </c>
      <c r="D5" s="98" t="s">
        <v>84</v>
      </c>
      <c r="E5" s="98"/>
      <c r="F5" s="89" t="s">
        <v>61</v>
      </c>
      <c r="G5" s="98" t="s">
        <v>85</v>
      </c>
      <c r="H5" s="99" t="s">
        <v>91</v>
      </c>
      <c r="I5" s="103"/>
      <c r="J5" s="103"/>
      <c r="K5" s="100"/>
    </row>
    <row r="6" spans="1:11" ht="64.5" customHeight="1">
      <c r="A6" s="89"/>
      <c r="B6" s="98"/>
      <c r="C6" s="89"/>
      <c r="D6" s="98"/>
      <c r="E6" s="98"/>
      <c r="F6" s="89"/>
      <c r="G6" s="98"/>
      <c r="H6" s="49" t="s">
        <v>62</v>
      </c>
      <c r="I6" s="49" t="s">
        <v>105</v>
      </c>
      <c r="J6" s="49" t="s">
        <v>90</v>
      </c>
      <c r="K6" s="49" t="s">
        <v>86</v>
      </c>
    </row>
    <row r="7" spans="1:11" ht="54.75" customHeight="1">
      <c r="A7" s="77" t="s">
        <v>61</v>
      </c>
      <c r="B7" s="78"/>
      <c r="C7" s="79">
        <f>C8+C17</f>
        <v>10029441</v>
      </c>
      <c r="D7" s="79">
        <f aca="true" t="shared" si="0" ref="D7:I7">D8+D17</f>
        <v>0</v>
      </c>
      <c r="E7" s="79">
        <f t="shared" si="0"/>
        <v>0</v>
      </c>
      <c r="F7" s="79">
        <f t="shared" si="0"/>
        <v>1584260</v>
      </c>
      <c r="G7" s="79">
        <f t="shared" si="0"/>
        <v>0</v>
      </c>
      <c r="H7" s="79">
        <f t="shared" si="0"/>
        <v>0</v>
      </c>
      <c r="I7" s="79">
        <f t="shared" si="0"/>
        <v>1584260</v>
      </c>
      <c r="J7" s="79">
        <f>J8+J17</f>
        <v>0</v>
      </c>
      <c r="K7" s="79">
        <f>K8+K17</f>
        <v>0</v>
      </c>
    </row>
    <row r="8" spans="1:11" s="50" customFormat="1" ht="22.5" customHeight="1">
      <c r="A8" s="5" t="s">
        <v>63</v>
      </c>
      <c r="B8" s="5"/>
      <c r="C8" s="12">
        <f>SUM(C9:C16)</f>
        <v>8377000</v>
      </c>
      <c r="D8" s="12">
        <f aca="true" t="shared" si="1" ref="D8:K8">SUM(D9:D10)</f>
        <v>0</v>
      </c>
      <c r="E8" s="12">
        <f t="shared" si="1"/>
        <v>0</v>
      </c>
      <c r="F8" s="12">
        <f>SUM(F9:F16)</f>
        <v>1301520</v>
      </c>
      <c r="G8" s="12">
        <f t="shared" si="1"/>
        <v>0</v>
      </c>
      <c r="H8" s="12">
        <f t="shared" si="1"/>
        <v>0</v>
      </c>
      <c r="I8" s="12">
        <f>SUM(I9:I16)</f>
        <v>1301520</v>
      </c>
      <c r="J8" s="12">
        <f t="shared" si="1"/>
        <v>0</v>
      </c>
      <c r="K8" s="12">
        <f t="shared" si="1"/>
        <v>0</v>
      </c>
    </row>
    <row r="9" spans="1:11" s="4" customFormat="1" ht="38.25" customHeight="1">
      <c r="A9" s="63" t="s">
        <v>106</v>
      </c>
      <c r="B9" s="64" t="s">
        <v>107</v>
      </c>
      <c r="C9" s="65">
        <v>1075000</v>
      </c>
      <c r="D9" s="65"/>
      <c r="E9" s="65"/>
      <c r="F9" s="65">
        <f>SUM(H9:K9)</f>
        <v>175000</v>
      </c>
      <c r="G9" s="65"/>
      <c r="H9" s="65"/>
      <c r="I9" s="65">
        <v>175000</v>
      </c>
      <c r="J9" s="65"/>
      <c r="K9" s="65"/>
    </row>
    <row r="10" spans="1:12" ht="52.5" customHeight="1">
      <c r="A10" s="66" t="s">
        <v>108</v>
      </c>
      <c r="B10" s="64" t="s">
        <v>109</v>
      </c>
      <c r="C10" s="67">
        <v>327000</v>
      </c>
      <c r="D10" s="67"/>
      <c r="E10" s="67"/>
      <c r="F10" s="67">
        <f>I10</f>
        <v>35231</v>
      </c>
      <c r="G10" s="67"/>
      <c r="H10" s="67"/>
      <c r="I10" s="67">
        <v>35231</v>
      </c>
      <c r="J10" s="67"/>
      <c r="K10" s="67"/>
      <c r="L10" s="8"/>
    </row>
    <row r="11" spans="1:12" ht="39.75" customHeight="1">
      <c r="A11" s="66" t="s">
        <v>110</v>
      </c>
      <c r="B11" s="64" t="s">
        <v>111</v>
      </c>
      <c r="C11" s="67">
        <v>662000</v>
      </c>
      <c r="D11" s="67"/>
      <c r="E11" s="67"/>
      <c r="F11" s="67">
        <f aca="true" t="shared" si="2" ref="F11:F16">I11</f>
        <v>61625</v>
      </c>
      <c r="G11" s="67"/>
      <c r="H11" s="67"/>
      <c r="I11" s="67">
        <v>61625</v>
      </c>
      <c r="J11" s="67"/>
      <c r="K11" s="67"/>
      <c r="L11" s="8"/>
    </row>
    <row r="12" spans="1:11" ht="36.75" customHeight="1">
      <c r="A12" s="63" t="s">
        <v>112</v>
      </c>
      <c r="B12" s="64" t="s">
        <v>92</v>
      </c>
      <c r="C12" s="67">
        <v>500000</v>
      </c>
      <c r="D12" s="67"/>
      <c r="E12" s="67"/>
      <c r="F12" s="67">
        <f t="shared" si="2"/>
        <v>200000</v>
      </c>
      <c r="G12" s="67"/>
      <c r="H12" s="67"/>
      <c r="I12" s="67">
        <v>200000</v>
      </c>
      <c r="J12" s="67"/>
      <c r="K12" s="67"/>
    </row>
    <row r="13" spans="1:11" ht="38.25" customHeight="1">
      <c r="A13" s="63" t="s">
        <v>113</v>
      </c>
      <c r="B13" s="64" t="s">
        <v>111</v>
      </c>
      <c r="C13" s="67">
        <v>3198000</v>
      </c>
      <c r="D13" s="67"/>
      <c r="E13" s="67"/>
      <c r="F13" s="67">
        <f t="shared" si="2"/>
        <v>251000</v>
      </c>
      <c r="G13" s="67"/>
      <c r="H13" s="67"/>
      <c r="I13" s="67">
        <v>251000</v>
      </c>
      <c r="J13" s="67"/>
      <c r="K13" s="67"/>
    </row>
    <row r="14" spans="1:11" ht="46.5" customHeight="1">
      <c r="A14" s="63" t="s">
        <v>114</v>
      </c>
      <c r="B14" s="64" t="s">
        <v>107</v>
      </c>
      <c r="C14" s="67">
        <v>1075000</v>
      </c>
      <c r="D14" s="67"/>
      <c r="E14" s="67"/>
      <c r="F14" s="67">
        <f t="shared" si="2"/>
        <v>262000</v>
      </c>
      <c r="G14" s="67"/>
      <c r="H14" s="67"/>
      <c r="I14" s="67">
        <v>262000</v>
      </c>
      <c r="J14" s="67"/>
      <c r="K14" s="67"/>
    </row>
    <row r="15" spans="1:11" ht="45" customHeight="1">
      <c r="A15" s="63" t="s">
        <v>115</v>
      </c>
      <c r="B15" s="64" t="s">
        <v>92</v>
      </c>
      <c r="C15" s="67">
        <v>420000</v>
      </c>
      <c r="D15" s="67"/>
      <c r="E15" s="67"/>
      <c r="F15" s="67">
        <f t="shared" si="2"/>
        <v>148301</v>
      </c>
      <c r="G15" s="67"/>
      <c r="H15" s="67"/>
      <c r="I15" s="67">
        <v>148301</v>
      </c>
      <c r="J15" s="67"/>
      <c r="K15" s="67"/>
    </row>
    <row r="16" spans="1:11" s="4" customFormat="1" ht="49.5" customHeight="1">
      <c r="A16" s="68" t="s">
        <v>116</v>
      </c>
      <c r="B16" s="64" t="s">
        <v>92</v>
      </c>
      <c r="C16" s="67">
        <v>1120000</v>
      </c>
      <c r="D16" s="67"/>
      <c r="E16" s="67"/>
      <c r="F16" s="67">
        <f t="shared" si="2"/>
        <v>168363</v>
      </c>
      <c r="G16" s="67"/>
      <c r="H16" s="67"/>
      <c r="I16" s="67">
        <v>168363</v>
      </c>
      <c r="J16" s="67"/>
      <c r="K16" s="67"/>
    </row>
    <row r="17" spans="1:12" ht="36" customHeight="1">
      <c r="A17" s="69" t="s">
        <v>64</v>
      </c>
      <c r="B17" s="64"/>
      <c r="C17" s="70">
        <f>SUM(C18:C22)</f>
        <v>1652441</v>
      </c>
      <c r="D17" s="70">
        <f aca="true" t="shared" si="3" ref="D17:I17">SUM(D18:D22)</f>
        <v>0</v>
      </c>
      <c r="E17" s="70">
        <f t="shared" si="3"/>
        <v>0</v>
      </c>
      <c r="F17" s="70">
        <f t="shared" si="3"/>
        <v>282740</v>
      </c>
      <c r="G17" s="70">
        <f t="shared" si="3"/>
        <v>0</v>
      </c>
      <c r="H17" s="70">
        <f t="shared" si="3"/>
        <v>0</v>
      </c>
      <c r="I17" s="70">
        <f t="shared" si="3"/>
        <v>282740</v>
      </c>
      <c r="J17" s="70">
        <f>SUM(J18:J18)</f>
        <v>0</v>
      </c>
      <c r="K17" s="65"/>
      <c r="L17" s="8"/>
    </row>
    <row r="18" spans="1:12" ht="39.75" customHeight="1">
      <c r="A18" s="68" t="s">
        <v>117</v>
      </c>
      <c r="B18" s="71" t="s">
        <v>118</v>
      </c>
      <c r="C18" s="67">
        <v>1100000</v>
      </c>
      <c r="D18" s="67"/>
      <c r="E18" s="67"/>
      <c r="F18" s="67">
        <f>SUM(H18:K18)</f>
        <v>220000</v>
      </c>
      <c r="G18" s="67"/>
      <c r="H18" s="67"/>
      <c r="I18" s="67">
        <v>220000</v>
      </c>
      <c r="J18" s="67"/>
      <c r="K18" s="67"/>
      <c r="L18" s="8"/>
    </row>
    <row r="19" spans="1:12" ht="56.25" customHeight="1">
      <c r="A19" s="68" t="s">
        <v>119</v>
      </c>
      <c r="B19" s="72" t="s">
        <v>120</v>
      </c>
      <c r="C19" s="73">
        <v>175106</v>
      </c>
      <c r="D19" s="73"/>
      <c r="E19" s="73"/>
      <c r="F19" s="73">
        <f>I19</f>
        <v>19893</v>
      </c>
      <c r="G19" s="73"/>
      <c r="H19" s="73"/>
      <c r="I19" s="73">
        <v>19893</v>
      </c>
      <c r="J19" s="67"/>
      <c r="K19" s="67"/>
      <c r="L19" s="8"/>
    </row>
    <row r="20" spans="1:12" ht="61.5" customHeight="1">
      <c r="A20" s="68" t="s">
        <v>121</v>
      </c>
      <c r="B20" s="72" t="s">
        <v>120</v>
      </c>
      <c r="C20" s="73">
        <v>94289</v>
      </c>
      <c r="D20" s="73"/>
      <c r="E20" s="73"/>
      <c r="F20" s="73">
        <f>I20</f>
        <v>10712</v>
      </c>
      <c r="G20" s="73"/>
      <c r="H20" s="73"/>
      <c r="I20" s="73">
        <v>10712</v>
      </c>
      <c r="J20" s="67"/>
      <c r="K20" s="67"/>
      <c r="L20" s="8"/>
    </row>
    <row r="21" spans="1:12" ht="59.25" customHeight="1">
      <c r="A21" s="68" t="s">
        <v>122</v>
      </c>
      <c r="B21" s="72" t="s">
        <v>120</v>
      </c>
      <c r="C21" s="73">
        <v>215514</v>
      </c>
      <c r="D21" s="73"/>
      <c r="E21" s="73"/>
      <c r="F21" s="73">
        <f>I21</f>
        <v>24484</v>
      </c>
      <c r="G21" s="73"/>
      <c r="H21" s="73"/>
      <c r="I21" s="73">
        <v>24484</v>
      </c>
      <c r="J21" s="67"/>
      <c r="K21" s="67"/>
      <c r="L21" s="8"/>
    </row>
    <row r="22" spans="1:12" ht="47.25">
      <c r="A22" s="68" t="s">
        <v>123</v>
      </c>
      <c r="B22" s="72" t="s">
        <v>120</v>
      </c>
      <c r="C22" s="73">
        <v>67532</v>
      </c>
      <c r="D22" s="73"/>
      <c r="E22" s="73"/>
      <c r="F22" s="73">
        <f>I22</f>
        <v>7651</v>
      </c>
      <c r="G22" s="73"/>
      <c r="H22" s="73"/>
      <c r="I22" s="73">
        <v>7651</v>
      </c>
      <c r="J22" s="67"/>
      <c r="K22" s="67"/>
      <c r="L22" s="8"/>
    </row>
    <row r="23" spans="1:12" s="46" customFormat="1" ht="20.25" customHeight="1">
      <c r="A23" s="5" t="s">
        <v>124</v>
      </c>
      <c r="B23" s="5"/>
      <c r="C23" s="12"/>
      <c r="D23" s="12"/>
      <c r="E23" s="12"/>
      <c r="F23" s="12"/>
      <c r="G23" s="12"/>
      <c r="H23" s="12"/>
      <c r="I23" s="12"/>
      <c r="J23" s="12"/>
      <c r="K23" s="5"/>
      <c r="L23" s="52"/>
    </row>
    <row r="24" spans="1:11" ht="15.75">
      <c r="A24" s="74"/>
      <c r="B24" s="75"/>
      <c r="C24" s="65"/>
      <c r="D24" s="75"/>
      <c r="E24" s="65"/>
      <c r="F24" s="12"/>
      <c r="G24" s="65"/>
      <c r="H24" s="65"/>
      <c r="I24" s="65"/>
      <c r="J24" s="75"/>
      <c r="K24" s="75"/>
    </row>
    <row r="25" spans="1:11" s="4" customFormat="1" ht="15.75">
      <c r="A25" s="74"/>
      <c r="B25" s="75"/>
      <c r="C25" s="65"/>
      <c r="D25" s="75"/>
      <c r="E25" s="65"/>
      <c r="F25" s="65"/>
      <c r="G25" s="65"/>
      <c r="H25" s="65"/>
      <c r="I25" s="65"/>
      <c r="J25" s="75"/>
      <c r="K25" s="75"/>
    </row>
    <row r="26" spans="1:11" s="4" customFormat="1" ht="15.75">
      <c r="A26" s="1"/>
      <c r="B26" s="1"/>
      <c r="C26" s="1"/>
      <c r="D26" s="1"/>
      <c r="E26" s="104" t="s">
        <v>127</v>
      </c>
      <c r="F26" s="104"/>
      <c r="G26" s="104"/>
      <c r="H26" s="104"/>
      <c r="I26" s="62"/>
      <c r="J26" s="1"/>
      <c r="K26" s="1"/>
    </row>
    <row r="27" spans="1:11" s="4" customFormat="1" ht="15.75">
      <c r="A27" s="95" t="s">
        <v>125</v>
      </c>
      <c r="B27" s="95"/>
      <c r="C27" s="1"/>
      <c r="D27" s="1"/>
      <c r="E27" s="80" t="s">
        <v>126</v>
      </c>
      <c r="F27" s="80"/>
      <c r="G27" s="80"/>
      <c r="H27" s="80"/>
      <c r="I27" s="61"/>
      <c r="J27" s="1"/>
      <c r="K27" s="1"/>
    </row>
    <row r="28" spans="1:2" ht="15.75">
      <c r="A28" s="95"/>
      <c r="B28" s="95"/>
    </row>
    <row r="29" spans="1:8" ht="15.75">
      <c r="A29" s="95"/>
      <c r="B29" s="95"/>
      <c r="E29" s="96"/>
      <c r="F29" s="96"/>
      <c r="G29" s="96"/>
      <c r="H29" s="96"/>
    </row>
    <row r="30" spans="1:8" ht="15.75">
      <c r="A30" s="94" t="s">
        <v>129</v>
      </c>
      <c r="B30" s="94"/>
      <c r="E30" s="94" t="s">
        <v>128</v>
      </c>
      <c r="F30" s="94"/>
      <c r="G30" s="94"/>
      <c r="H30" s="94"/>
    </row>
  </sheetData>
  <sheetProtection/>
  <mergeCells count="19">
    <mergeCell ref="H5:K5"/>
    <mergeCell ref="E26:H26"/>
    <mergeCell ref="A2:K2"/>
    <mergeCell ref="A4:A6"/>
    <mergeCell ref="B4:B6"/>
    <mergeCell ref="C4:D4"/>
    <mergeCell ref="E4:E6"/>
    <mergeCell ref="F4:K4"/>
    <mergeCell ref="C5:C6"/>
    <mergeCell ref="D5:D6"/>
    <mergeCell ref="F5:F6"/>
    <mergeCell ref="G5:G6"/>
    <mergeCell ref="E30:H30"/>
    <mergeCell ref="A27:B27"/>
    <mergeCell ref="A28:B28"/>
    <mergeCell ref="A29:B29"/>
    <mergeCell ref="A30:B30"/>
    <mergeCell ref="E29:H29"/>
    <mergeCell ref="E27:H2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ThienIT</cp:lastModifiedBy>
  <cp:lastPrinted>2022-08-01T02:48:54Z</cp:lastPrinted>
  <dcterms:created xsi:type="dcterms:W3CDTF">2017-09-06T02:22:31Z</dcterms:created>
  <dcterms:modified xsi:type="dcterms:W3CDTF">2022-08-04T02:29:59Z</dcterms:modified>
  <cp:category/>
  <cp:version/>
  <cp:contentType/>
  <cp:contentStatus/>
</cp:coreProperties>
</file>