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1"/>
  </bookViews>
  <sheets>
    <sheet name="QT thu " sheetId="1" r:id="rId1"/>
    <sheet name="QT chi " sheetId="2" r:id="rId2"/>
  </sheets>
  <definedNames>
    <definedName name="_xlnm.Print_Area" localSheetId="1">'QT chi '!$A$1:$N$26</definedName>
    <definedName name="_xlnm.Print_Area" localSheetId="0">'QT thu '!$A$1:$K$30</definedName>
  </definedNames>
  <calcPr fullCalcOnLoad="1"/>
</workbook>
</file>

<file path=xl/sharedStrings.xml><?xml version="1.0" encoding="utf-8"?>
<sst xmlns="http://schemas.openxmlformats.org/spreadsheetml/2006/main" count="87" uniqueCount="70">
  <si>
    <t>DỰ TOÁN</t>
  </si>
  <si>
    <t>STT</t>
  </si>
  <si>
    <t xml:space="preserve">NỘI DUNG </t>
  </si>
  <si>
    <t>THU NSNN</t>
  </si>
  <si>
    <t>THU NSX</t>
  </si>
  <si>
    <t>TỔNG THU</t>
  </si>
  <si>
    <t>Các khoản thu 100%</t>
  </si>
  <si>
    <t>Phí, lệ phí</t>
  </si>
  <si>
    <t>Thu từ quỹ đất công ích và thu hoa lợi công sản khác</t>
  </si>
  <si>
    <t>Thu phạt, tịch thu khác theo quy định</t>
  </si>
  <si>
    <t>Đóng góp của nhân dân theo quy định</t>
  </si>
  <si>
    <t>Thu khác</t>
  </si>
  <si>
    <t>Các khoản thu phân chia theo tỷ lệ phần trăm (%)</t>
  </si>
  <si>
    <t>I</t>
  </si>
  <si>
    <t>II</t>
  </si>
  <si>
    <t>Các khoản thu phân chia</t>
  </si>
  <si>
    <t>-Thuế sử dụng đất phi nông nghiệp</t>
  </si>
  <si>
    <t>-Lệ phí trước bạ nhà đất</t>
  </si>
  <si>
    <t>-Lệ phí môn bài thu từ cá nhân, hộ kinh doanh</t>
  </si>
  <si>
    <t>-Thuế TN từ hoạt động SX kinh doanh</t>
  </si>
  <si>
    <t>Các khoản thu phân chia khác do cấp tỉnh quy định</t>
  </si>
  <si>
    <t>Thu viện trợ không hoàn lại trực tiếp cho xã</t>
  </si>
  <si>
    <t>Thu chuyển nguồn</t>
  </si>
  <si>
    <t>Thu kết dư ngân sách năm trước</t>
  </si>
  <si>
    <t>Thu bổ sung từ ngân sách cấp trên</t>
  </si>
  <si>
    <t>-Thu bổ sung cân đối</t>
  </si>
  <si>
    <t>-Thu bổ sung có mục tiêu</t>
  </si>
  <si>
    <t>III</t>
  </si>
  <si>
    <t>IV</t>
  </si>
  <si>
    <t>V</t>
  </si>
  <si>
    <t>VI</t>
  </si>
  <si>
    <t>TỔNG CHI</t>
  </si>
  <si>
    <t>Trong đó:</t>
  </si>
  <si>
    <t>Chi giáo dục</t>
  </si>
  <si>
    <t>Chi y tế</t>
  </si>
  <si>
    <t>Chi văn hóa, thông tin</t>
  </si>
  <si>
    <t>Chi phát thanh, truyền thanh</t>
  </si>
  <si>
    <t>Chi thể dục thể thao</t>
  </si>
  <si>
    <t>Chi hoạt động của cơ quan quản lý Nhà nước, Đảng, đoàn thể</t>
  </si>
  <si>
    <t>Chi cho công tác xã hội</t>
  </si>
  <si>
    <t>Chi khác</t>
  </si>
  <si>
    <t>Dự phòng ngân sách</t>
  </si>
  <si>
    <t>TỔNG SỐ</t>
  </si>
  <si>
    <t>ĐẦU TƯ PHÁT TRIỂN</t>
  </si>
  <si>
    <t>THƯỜNG XUYÊN</t>
  </si>
  <si>
    <t>A</t>
  </si>
  <si>
    <t>B</t>
  </si>
  <si>
    <t>QUYẾT TOÁN</t>
  </si>
  <si>
    <t>SO SÁNH (%)</t>
  </si>
  <si>
    <t>SO SÁNH QT/DT (%)</t>
  </si>
  <si>
    <t>Biểu số 118/CK TC-NSNN</t>
  </si>
  <si>
    <t>Biểu số 117/CK TC-NSNN</t>
  </si>
  <si>
    <t>-Thu tiền sử dụng đất</t>
  </si>
  <si>
    <t>Chi nộp trả ngân sách</t>
  </si>
  <si>
    <t>Chi công công tác DQTV-TTATXH</t>
  </si>
  <si>
    <t>Chi chuyển nguồn ngân sách sang năm sau</t>
  </si>
  <si>
    <t>Chi các hoạt động kinh tế</t>
  </si>
  <si>
    <t>UBND XÃ LỘC HÒA</t>
  </si>
  <si>
    <t>Kế toán</t>
  </si>
  <si>
    <t>Thủ trưởng đơn vị</t>
  </si>
  <si>
    <t>QUYẾT TOÁN THU NGÂN SÁCH XÃ  6 THÁNG  ĐẦU NĂM 2022</t>
  </si>
  <si>
    <t>(Kèm theo Quyết định số      QĐ-UBND ngày    /8/2022 của UBND xã Lộc Hòa về việc công bố công khai số liệu quyết toán ngân sách xã Lộc Hòa 6 tháng đầu năm 2022)</t>
  </si>
  <si>
    <t>-Thuế giá trị gia tăng+ TNDN</t>
  </si>
  <si>
    <t>Thuế chậm nộp</t>
  </si>
  <si>
    <t>Chi hội đặc thù, CT, HNCT, CTĐ</t>
  </si>
  <si>
    <t>Trừ 10% CCTL</t>
  </si>
  <si>
    <t>Phụ cấp thú y</t>
  </si>
  <si>
    <t>Chi từ nguồn cấp trên</t>
  </si>
  <si>
    <t>QUYẾT TOÁN CHI NGÂN SÁCH XÃ 6 THÁNG ĐẦU NĂM 2022</t>
  </si>
  <si>
    <t>(Kèm theo Quyết định số     /QĐ-UBND ngày      /8/2022 của UBND xã Lộc Hòa về việc công bố công khai số liệu quyết toán ngân sách xã Lộc Hòa  6 tháng đầu năm 2022)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</si>
</sst>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0"/>
    <numFmt numFmtId="181" formatCode="0.00000000"/>
    <numFmt numFmtId="182" formatCode="#,##0.0"/>
    <numFmt numFmtId="183" formatCode="#,##0.000"/>
    <numFmt numFmtId="184" formatCode="0.0%"/>
  </numFmts>
  <fonts count="4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10" fontId="6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10" fontId="3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 quotePrefix="1">
      <alignment/>
    </xf>
    <xf numFmtId="0" fontId="3" fillId="0" borderId="11" xfId="0" applyFont="1" applyBorder="1" applyAlignment="1">
      <alignment horizontal="center"/>
    </xf>
    <xf numFmtId="184" fontId="2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0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/>
    </xf>
    <xf numFmtId="10" fontId="2" fillId="0" borderId="1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 quotePrefix="1">
      <alignment/>
    </xf>
    <xf numFmtId="3" fontId="2" fillId="0" borderId="14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0" fontId="3" fillId="0" borderId="12" xfId="0" applyFont="1" applyBorder="1" applyAlignment="1" quotePrefix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10" fontId="3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5.7109375" style="1" customWidth="1"/>
    <col min="2" max="2" width="54.00390625" style="1" customWidth="1"/>
    <col min="3" max="3" width="15.57421875" style="8" customWidth="1"/>
    <col min="4" max="4" width="15.28125" style="8" customWidth="1"/>
    <col min="5" max="5" width="14.57421875" style="8" customWidth="1"/>
    <col min="6" max="6" width="14.7109375" style="8" customWidth="1"/>
    <col min="7" max="8" width="12.8515625" style="1" customWidth="1"/>
    <col min="9" max="16384" width="9.140625" style="1" customWidth="1"/>
  </cols>
  <sheetData>
    <row r="1" spans="1:7" ht="15.75">
      <c r="A1" s="4" t="s">
        <v>57</v>
      </c>
      <c r="B1" s="4"/>
      <c r="D1" s="9"/>
      <c r="E1" s="9"/>
      <c r="F1" s="9" t="s">
        <v>51</v>
      </c>
      <c r="G1" s="6"/>
    </row>
    <row r="2" spans="1:8" ht="15.75">
      <c r="A2" s="53" t="s">
        <v>60</v>
      </c>
      <c r="B2" s="53"/>
      <c r="C2" s="53"/>
      <c r="D2" s="53"/>
      <c r="E2" s="53"/>
      <c r="F2" s="53"/>
      <c r="G2" s="53"/>
      <c r="H2" s="53"/>
    </row>
    <row r="3" spans="1:8" ht="41.25" customHeight="1">
      <c r="A3" s="54" t="s">
        <v>61</v>
      </c>
      <c r="B3" s="54"/>
      <c r="C3" s="54"/>
      <c r="D3" s="54"/>
      <c r="E3" s="54"/>
      <c r="F3" s="54"/>
      <c r="G3" s="54"/>
      <c r="H3" s="54"/>
    </row>
    <row r="4" spans="1:8" s="4" customFormat="1" ht="27" customHeight="1">
      <c r="A4" s="60" t="s">
        <v>1</v>
      </c>
      <c r="B4" s="60" t="s">
        <v>2</v>
      </c>
      <c r="C4" s="55" t="s">
        <v>0</v>
      </c>
      <c r="D4" s="56"/>
      <c r="E4" s="57" t="s">
        <v>47</v>
      </c>
      <c r="F4" s="57"/>
      <c r="G4" s="58" t="s">
        <v>48</v>
      </c>
      <c r="H4" s="59"/>
    </row>
    <row r="5" spans="1:8" s="4" customFormat="1" ht="15.75">
      <c r="A5" s="60"/>
      <c r="B5" s="60"/>
      <c r="C5" s="10" t="s">
        <v>3</v>
      </c>
      <c r="D5" s="10" t="s">
        <v>4</v>
      </c>
      <c r="E5" s="10" t="s">
        <v>3</v>
      </c>
      <c r="F5" s="10" t="s">
        <v>4</v>
      </c>
      <c r="G5" s="5" t="s">
        <v>3</v>
      </c>
      <c r="H5" s="5" t="s">
        <v>4</v>
      </c>
    </row>
    <row r="6" spans="1:8" s="4" customFormat="1" ht="15.75">
      <c r="A6" s="5"/>
      <c r="B6" s="5" t="s">
        <v>5</v>
      </c>
      <c r="C6" s="10">
        <f>C7+C13+C23+C24+C25+C26</f>
        <v>4454000000</v>
      </c>
      <c r="D6" s="10">
        <f>D7+D13+D23+D24+D25+D26</f>
        <v>4454000000</v>
      </c>
      <c r="E6" s="10">
        <f>E7+E13+E23+E24+E25+E26+E21</f>
        <v>3034271543</v>
      </c>
      <c r="F6" s="10">
        <f>F7+F13+F23+F24+F25+F26+F21</f>
        <v>3034271543</v>
      </c>
      <c r="G6" s="12">
        <f>E6/C6</f>
        <v>0.681246417377638</v>
      </c>
      <c r="H6" s="12">
        <f>F6/D6</f>
        <v>0.681246417377638</v>
      </c>
    </row>
    <row r="7" spans="1:8" s="4" customFormat="1" ht="18" customHeight="1">
      <c r="A7" s="32" t="s">
        <v>13</v>
      </c>
      <c r="B7" s="16" t="s">
        <v>6</v>
      </c>
      <c r="C7" s="17">
        <f>SUM(C8:C12)</f>
        <v>132000000</v>
      </c>
      <c r="D7" s="17">
        <f>SUM(D8:D12)</f>
        <v>132000000</v>
      </c>
      <c r="E7" s="17">
        <f>SUM(E8:E12)</f>
        <v>82527000</v>
      </c>
      <c r="F7" s="17">
        <f>SUM(F8:F12)</f>
        <v>82527000</v>
      </c>
      <c r="G7" s="29">
        <f aca="true" t="shared" si="0" ref="G7:G19">E7/C7</f>
        <v>0.6252045454545454</v>
      </c>
      <c r="H7" s="29">
        <f aca="true" t="shared" si="1" ref="H7:H19">F7/D7</f>
        <v>0.6252045454545454</v>
      </c>
    </row>
    <row r="8" spans="1:8" ht="18" customHeight="1">
      <c r="A8" s="22"/>
      <c r="B8" s="23" t="s">
        <v>7</v>
      </c>
      <c r="C8" s="24">
        <v>20000000</v>
      </c>
      <c r="D8" s="24">
        <f>C8</f>
        <v>20000000</v>
      </c>
      <c r="E8" s="24">
        <v>5482000</v>
      </c>
      <c r="F8" s="24">
        <f>E8</f>
        <v>5482000</v>
      </c>
      <c r="G8" s="21">
        <f t="shared" si="0"/>
        <v>0.2741</v>
      </c>
      <c r="H8" s="21">
        <f t="shared" si="1"/>
        <v>0.2741</v>
      </c>
    </row>
    <row r="9" spans="1:8" ht="18" customHeight="1">
      <c r="A9" s="22"/>
      <c r="B9" s="23" t="s">
        <v>8</v>
      </c>
      <c r="C9" s="24">
        <v>62000000</v>
      </c>
      <c r="D9" s="24">
        <f aca="true" t="shared" si="2" ref="D9:D19">C9</f>
        <v>62000000</v>
      </c>
      <c r="E9" s="24">
        <v>58245000</v>
      </c>
      <c r="F9" s="24">
        <f>E9</f>
        <v>58245000</v>
      </c>
      <c r="G9" s="21">
        <f t="shared" si="0"/>
        <v>0.9394354838709678</v>
      </c>
      <c r="H9" s="21">
        <f t="shared" si="1"/>
        <v>0.9394354838709678</v>
      </c>
    </row>
    <row r="10" spans="1:8" ht="18" customHeight="1">
      <c r="A10" s="22"/>
      <c r="B10" s="23" t="s">
        <v>9</v>
      </c>
      <c r="C10" s="24"/>
      <c r="D10" s="24">
        <f t="shared" si="2"/>
        <v>0</v>
      </c>
      <c r="E10" s="24"/>
      <c r="F10" s="24"/>
      <c r="G10" s="21"/>
      <c r="H10" s="21"/>
    </row>
    <row r="11" spans="1:8" ht="18" customHeight="1">
      <c r="A11" s="22"/>
      <c r="B11" s="23" t="s">
        <v>10</v>
      </c>
      <c r="C11" s="24"/>
      <c r="D11" s="24"/>
      <c r="E11" s="24"/>
      <c r="F11" s="24"/>
      <c r="G11" s="21"/>
      <c r="H11" s="21"/>
    </row>
    <row r="12" spans="1:8" ht="18" customHeight="1">
      <c r="A12" s="22"/>
      <c r="B12" s="23" t="s">
        <v>11</v>
      </c>
      <c r="C12" s="24">
        <v>50000000</v>
      </c>
      <c r="D12" s="24">
        <f t="shared" si="2"/>
        <v>50000000</v>
      </c>
      <c r="E12" s="24">
        <v>18800000</v>
      </c>
      <c r="F12" s="24">
        <f>E12</f>
        <v>18800000</v>
      </c>
      <c r="G12" s="21">
        <f t="shared" si="0"/>
        <v>0.376</v>
      </c>
      <c r="H12" s="21">
        <f t="shared" si="1"/>
        <v>0.376</v>
      </c>
    </row>
    <row r="13" spans="1:8" s="4" customFormat="1" ht="18" customHeight="1">
      <c r="A13" s="34" t="s">
        <v>14</v>
      </c>
      <c r="B13" s="30" t="s">
        <v>12</v>
      </c>
      <c r="C13" s="25">
        <f>C14+C17+C18</f>
        <v>160000000</v>
      </c>
      <c r="D13" s="25">
        <f>D14+D17+D18</f>
        <v>160000000</v>
      </c>
      <c r="E13" s="25">
        <f>E14+E15+E17+E18+E20</f>
        <v>164279714</v>
      </c>
      <c r="F13" s="25">
        <f>F14+F15+F17+F18+F20</f>
        <v>164279714</v>
      </c>
      <c r="G13" s="36">
        <f t="shared" si="0"/>
        <v>1.0267482125</v>
      </c>
      <c r="H13" s="36">
        <f t="shared" si="1"/>
        <v>1.0267482125</v>
      </c>
    </row>
    <row r="14" spans="1:8" ht="18" customHeight="1">
      <c r="A14" s="22">
        <v>1</v>
      </c>
      <c r="B14" s="23" t="s">
        <v>15</v>
      </c>
      <c r="C14" s="24">
        <f>C19+C16</f>
        <v>13000000</v>
      </c>
      <c r="D14" s="24">
        <f>D19+D16</f>
        <v>13000000</v>
      </c>
      <c r="E14" s="24">
        <f>E16+E19</f>
        <v>98064057</v>
      </c>
      <c r="F14" s="24">
        <f>F16+F19</f>
        <v>98064057</v>
      </c>
      <c r="G14" s="21">
        <f t="shared" si="0"/>
        <v>7.543389</v>
      </c>
      <c r="H14" s="21">
        <f t="shared" si="1"/>
        <v>7.543389</v>
      </c>
    </row>
    <row r="15" spans="1:8" ht="18" customHeight="1">
      <c r="A15" s="22"/>
      <c r="B15" s="31" t="s">
        <v>16</v>
      </c>
      <c r="C15" s="24"/>
      <c r="D15" s="24">
        <f t="shared" si="2"/>
        <v>0</v>
      </c>
      <c r="E15" s="24">
        <v>14943185</v>
      </c>
      <c r="F15" s="24">
        <f aca="true" t="shared" si="3" ref="F15:F21">E15</f>
        <v>14943185</v>
      </c>
      <c r="G15" s="21"/>
      <c r="H15" s="21"/>
    </row>
    <row r="16" spans="1:8" ht="18" customHeight="1">
      <c r="A16" s="22"/>
      <c r="B16" s="31" t="s">
        <v>18</v>
      </c>
      <c r="C16" s="24">
        <v>7000000</v>
      </c>
      <c r="D16" s="24">
        <f t="shared" si="2"/>
        <v>7000000</v>
      </c>
      <c r="E16" s="24">
        <v>11200000</v>
      </c>
      <c r="F16" s="24">
        <f t="shared" si="3"/>
        <v>11200000</v>
      </c>
      <c r="G16" s="21">
        <f t="shared" si="0"/>
        <v>1.6</v>
      </c>
      <c r="H16" s="21">
        <f t="shared" si="1"/>
        <v>1.6</v>
      </c>
    </row>
    <row r="17" spans="1:8" ht="18" customHeight="1">
      <c r="A17" s="22"/>
      <c r="B17" s="31" t="s">
        <v>62</v>
      </c>
      <c r="C17" s="24">
        <v>103000000</v>
      </c>
      <c r="D17" s="24">
        <f t="shared" si="2"/>
        <v>103000000</v>
      </c>
      <c r="E17" s="24">
        <v>35288994</v>
      </c>
      <c r="F17" s="24">
        <f t="shared" si="3"/>
        <v>35288994</v>
      </c>
      <c r="G17" s="21">
        <f t="shared" si="0"/>
        <v>0.3426115922330097</v>
      </c>
      <c r="H17" s="21">
        <f t="shared" si="1"/>
        <v>0.3426115922330097</v>
      </c>
    </row>
    <row r="18" spans="1:8" ht="18" customHeight="1">
      <c r="A18" s="22"/>
      <c r="B18" s="31" t="s">
        <v>19</v>
      </c>
      <c r="C18" s="24">
        <v>44000000</v>
      </c>
      <c r="D18" s="24">
        <f t="shared" si="2"/>
        <v>44000000</v>
      </c>
      <c r="E18" s="24">
        <v>15940998</v>
      </c>
      <c r="F18" s="24">
        <f t="shared" si="3"/>
        <v>15940998</v>
      </c>
      <c r="G18" s="21">
        <f t="shared" si="0"/>
        <v>0.36229540909090907</v>
      </c>
      <c r="H18" s="21">
        <f t="shared" si="1"/>
        <v>0.36229540909090907</v>
      </c>
    </row>
    <row r="19" spans="1:8" ht="18" customHeight="1">
      <c r="A19" s="22"/>
      <c r="B19" s="31" t="s">
        <v>17</v>
      </c>
      <c r="C19" s="24">
        <v>6000000</v>
      </c>
      <c r="D19" s="24">
        <f t="shared" si="2"/>
        <v>6000000</v>
      </c>
      <c r="E19" s="24">
        <v>86864057</v>
      </c>
      <c r="F19" s="24">
        <f t="shared" si="3"/>
        <v>86864057</v>
      </c>
      <c r="G19" s="21">
        <f t="shared" si="0"/>
        <v>14.477342833333333</v>
      </c>
      <c r="H19" s="21">
        <f t="shared" si="1"/>
        <v>14.477342833333333</v>
      </c>
    </row>
    <row r="20" spans="1:8" ht="18" customHeight="1">
      <c r="A20" s="22"/>
      <c r="B20" s="1" t="s">
        <v>63</v>
      </c>
      <c r="C20" s="1"/>
      <c r="D20" s="1"/>
      <c r="E20" s="8">
        <v>42480</v>
      </c>
      <c r="F20" s="24">
        <f t="shared" si="3"/>
        <v>42480</v>
      </c>
      <c r="H20" s="21"/>
    </row>
    <row r="21" spans="1:8" s="4" customFormat="1" ht="18" customHeight="1">
      <c r="A21" s="34">
        <v>2</v>
      </c>
      <c r="B21" s="52" t="s">
        <v>52</v>
      </c>
      <c r="C21" s="25"/>
      <c r="D21" s="25">
        <f>C21*0.2</f>
        <v>0</v>
      </c>
      <c r="E21" s="25">
        <v>87500</v>
      </c>
      <c r="F21" s="25">
        <f t="shared" si="3"/>
        <v>87500</v>
      </c>
      <c r="G21" s="36"/>
      <c r="H21" s="36"/>
    </row>
    <row r="22" spans="1:8" ht="18" customHeight="1">
      <c r="A22" s="22">
        <v>3</v>
      </c>
      <c r="B22" s="23" t="s">
        <v>20</v>
      </c>
      <c r="C22" s="24"/>
      <c r="D22" s="24"/>
      <c r="E22" s="24"/>
      <c r="F22" s="24"/>
      <c r="G22" s="21"/>
      <c r="H22" s="21"/>
    </row>
    <row r="23" spans="1:8" s="4" customFormat="1" ht="18" customHeight="1">
      <c r="A23" s="34" t="s">
        <v>27</v>
      </c>
      <c r="B23" s="30" t="s">
        <v>21</v>
      </c>
      <c r="C23" s="25"/>
      <c r="D23" s="25"/>
      <c r="E23" s="25"/>
      <c r="F23" s="25"/>
      <c r="G23" s="21"/>
      <c r="H23" s="21"/>
    </row>
    <row r="24" spans="1:8" s="4" customFormat="1" ht="18" customHeight="1">
      <c r="A24" s="34" t="s">
        <v>28</v>
      </c>
      <c r="B24" s="30" t="s">
        <v>22</v>
      </c>
      <c r="C24" s="25"/>
      <c r="D24" s="25"/>
      <c r="E24" s="25">
        <v>552741329</v>
      </c>
      <c r="F24" s="25">
        <f>E24</f>
        <v>552741329</v>
      </c>
      <c r="G24" s="21"/>
      <c r="H24" s="21"/>
    </row>
    <row r="25" spans="1:8" s="4" customFormat="1" ht="18" customHeight="1">
      <c r="A25" s="34" t="s">
        <v>29</v>
      </c>
      <c r="B25" s="30" t="s">
        <v>23</v>
      </c>
      <c r="C25" s="25"/>
      <c r="D25" s="25"/>
      <c r="E25" s="25"/>
      <c r="F25" s="25"/>
      <c r="G25" s="21"/>
      <c r="H25" s="21"/>
    </row>
    <row r="26" spans="1:8" s="4" customFormat="1" ht="18" customHeight="1">
      <c r="A26" s="34" t="s">
        <v>30</v>
      </c>
      <c r="B26" s="30" t="s">
        <v>24</v>
      </c>
      <c r="C26" s="25">
        <f>C27+C28</f>
        <v>4162000000</v>
      </c>
      <c r="D26" s="25">
        <f>D27+D28</f>
        <v>4162000000</v>
      </c>
      <c r="E26" s="25">
        <f>E27+E28</f>
        <v>2234636000</v>
      </c>
      <c r="F26" s="25">
        <f>F27+F28</f>
        <v>2234636000</v>
      </c>
      <c r="G26" s="36">
        <f aca="true" t="shared" si="4" ref="G26:H28">E26/C26</f>
        <v>0.5369139836617011</v>
      </c>
      <c r="H26" s="36">
        <f t="shared" si="4"/>
        <v>0.5369139836617011</v>
      </c>
    </row>
    <row r="27" spans="1:8" ht="18" customHeight="1">
      <c r="A27" s="47"/>
      <c r="B27" s="48" t="s">
        <v>25</v>
      </c>
      <c r="C27" s="49">
        <v>3812000000</v>
      </c>
      <c r="D27" s="49">
        <f>C27</f>
        <v>3812000000</v>
      </c>
      <c r="E27" s="49">
        <v>1886000000</v>
      </c>
      <c r="F27" s="49">
        <f>E27</f>
        <v>1886000000</v>
      </c>
      <c r="G27" s="50">
        <f t="shared" si="4"/>
        <v>0.4947534102833158</v>
      </c>
      <c r="H27" s="50">
        <f t="shared" si="4"/>
        <v>0.4947534102833158</v>
      </c>
    </row>
    <row r="28" spans="1:8" ht="18" customHeight="1">
      <c r="A28" s="45"/>
      <c r="B28" s="44" t="s">
        <v>26</v>
      </c>
      <c r="C28" s="43">
        <v>350000000</v>
      </c>
      <c r="D28" s="43">
        <f>C28</f>
        <v>350000000</v>
      </c>
      <c r="E28" s="43">
        <v>348636000</v>
      </c>
      <c r="F28" s="43">
        <f>E28</f>
        <v>348636000</v>
      </c>
      <c r="G28" s="51">
        <f t="shared" si="4"/>
        <v>0.9961028571428572</v>
      </c>
      <c r="H28" s="51">
        <f t="shared" si="4"/>
        <v>0.9961028571428572</v>
      </c>
    </row>
    <row r="29" spans="1:8" ht="15.75">
      <c r="A29" s="7"/>
      <c r="B29" s="46" t="s">
        <v>58</v>
      </c>
      <c r="C29" s="53" t="s">
        <v>59</v>
      </c>
      <c r="D29" s="53"/>
      <c r="E29" s="53"/>
      <c r="F29" s="53"/>
      <c r="G29" s="53"/>
      <c r="H29" s="53"/>
    </row>
    <row r="30" spans="1:8" ht="15.75">
      <c r="A30" s="7"/>
      <c r="B30" s="7"/>
      <c r="C30" s="11"/>
      <c r="D30" s="11"/>
      <c r="E30" s="11"/>
      <c r="F30" s="11"/>
      <c r="G30" s="7"/>
      <c r="H30" s="7"/>
    </row>
  </sheetData>
  <sheetProtection/>
  <mergeCells count="8">
    <mergeCell ref="C29:H29"/>
    <mergeCell ref="A2:H2"/>
    <mergeCell ref="A3:H3"/>
    <mergeCell ref="C4:D4"/>
    <mergeCell ref="E4:F4"/>
    <mergeCell ref="G4:H4"/>
    <mergeCell ref="B4:B5"/>
    <mergeCell ref="A4:A5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SheetLayoutView="100" zoomScalePageLayoutView="0" workbookViewId="0" topLeftCell="A1">
      <selection activeCell="A3" sqref="A3:K3"/>
    </sheetView>
  </sheetViews>
  <sheetFormatPr defaultColWidth="9.140625" defaultRowHeight="12.75"/>
  <cols>
    <col min="1" max="1" width="5.7109375" style="1" customWidth="1"/>
    <col min="2" max="2" width="31.140625" style="1" customWidth="1"/>
    <col min="3" max="3" width="13.8515625" style="8" customWidth="1"/>
    <col min="4" max="4" width="12.140625" style="8" customWidth="1"/>
    <col min="5" max="5" width="14.00390625" style="8" customWidth="1"/>
    <col min="6" max="6" width="14.140625" style="8" customWidth="1"/>
    <col min="7" max="7" width="12.421875" style="8" customWidth="1"/>
    <col min="8" max="8" width="14.00390625" style="8" customWidth="1"/>
    <col min="9" max="9" width="10.00390625" style="15" customWidth="1"/>
    <col min="10" max="10" width="8.140625" style="15" customWidth="1"/>
    <col min="11" max="11" width="10.00390625" style="15" customWidth="1"/>
    <col min="12" max="16384" width="9.140625" style="1" customWidth="1"/>
  </cols>
  <sheetData>
    <row r="1" spans="1:10" ht="15.75">
      <c r="A1" s="1" t="s">
        <v>57</v>
      </c>
      <c r="E1" s="9"/>
      <c r="F1" s="9"/>
      <c r="G1" s="9"/>
      <c r="H1" s="9"/>
      <c r="I1" s="14" t="s">
        <v>50</v>
      </c>
      <c r="J1" s="14"/>
    </row>
    <row r="2" spans="1:11" ht="21.75" customHeight="1">
      <c r="A2" s="53" t="s">
        <v>68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42" customHeight="1">
      <c r="A3" s="54" t="s">
        <v>69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4" customFormat="1" ht="15.75">
      <c r="A4" s="62" t="s">
        <v>1</v>
      </c>
      <c r="B4" s="62" t="s">
        <v>2</v>
      </c>
      <c r="C4" s="63" t="s">
        <v>0</v>
      </c>
      <c r="D4" s="64"/>
      <c r="E4" s="64"/>
      <c r="F4" s="63" t="s">
        <v>47</v>
      </c>
      <c r="G4" s="64"/>
      <c r="H4" s="64"/>
      <c r="I4" s="65" t="s">
        <v>49</v>
      </c>
      <c r="J4" s="66"/>
      <c r="K4" s="66"/>
    </row>
    <row r="5" spans="1:11" s="4" customFormat="1" ht="38.25">
      <c r="A5" s="62"/>
      <c r="B5" s="62"/>
      <c r="C5" s="41" t="s">
        <v>42</v>
      </c>
      <c r="D5" s="41" t="s">
        <v>43</v>
      </c>
      <c r="E5" s="41" t="s">
        <v>44</v>
      </c>
      <c r="F5" s="41" t="s">
        <v>42</v>
      </c>
      <c r="G5" s="41" t="s">
        <v>43</v>
      </c>
      <c r="H5" s="41" t="s">
        <v>44</v>
      </c>
      <c r="I5" s="42" t="s">
        <v>42</v>
      </c>
      <c r="J5" s="42" t="s">
        <v>43</v>
      </c>
      <c r="K5" s="42" t="s">
        <v>44</v>
      </c>
    </row>
    <row r="6" spans="1:11" s="4" customFormat="1" ht="15.75">
      <c r="A6" s="3" t="s">
        <v>45</v>
      </c>
      <c r="B6" s="3" t="s">
        <v>46</v>
      </c>
      <c r="C6" s="10"/>
      <c r="D6" s="10"/>
      <c r="E6" s="10"/>
      <c r="F6" s="10"/>
      <c r="G6" s="10"/>
      <c r="H6" s="10"/>
      <c r="I6" s="12"/>
      <c r="J6" s="12"/>
      <c r="K6" s="12"/>
    </row>
    <row r="7" spans="1:11" s="4" customFormat="1" ht="19.5" customHeight="1">
      <c r="A7" s="16"/>
      <c r="B7" s="16" t="s">
        <v>31</v>
      </c>
      <c r="C7" s="17">
        <f>C9+C10+C11+C12+C13+C14+C15+C16+C17+C18+C19+C20+C21+C25</f>
        <v>4454000000</v>
      </c>
      <c r="D7" s="17">
        <f>SUM(D9:D24)</f>
        <v>350000000</v>
      </c>
      <c r="E7" s="17">
        <f>SUM(E9:E24)+C25</f>
        <v>4104000000</v>
      </c>
      <c r="F7" s="17">
        <f>SUM(F10:F23)</f>
        <v>2510373793</v>
      </c>
      <c r="G7" s="17">
        <f>SUM(G9:G25)</f>
        <v>0</v>
      </c>
      <c r="H7" s="17">
        <f>F7</f>
        <v>2510373793</v>
      </c>
      <c r="I7" s="18">
        <f>F7/C7</f>
        <v>0.5636223154467894</v>
      </c>
      <c r="J7" s="36">
        <f>G7/D7</f>
        <v>0</v>
      </c>
      <c r="K7" s="18">
        <f>H7/E7</f>
        <v>0.611689520711501</v>
      </c>
    </row>
    <row r="8" spans="1:11" s="2" customFormat="1" ht="19.5" customHeight="1">
      <c r="A8" s="19"/>
      <c r="B8" s="19" t="s">
        <v>32</v>
      </c>
      <c r="C8" s="20">
        <f>D8+E8</f>
        <v>0</v>
      </c>
      <c r="D8" s="20"/>
      <c r="E8" s="20"/>
      <c r="F8" s="20">
        <f>G8+H8</f>
        <v>0</v>
      </c>
      <c r="G8" s="20"/>
      <c r="H8" s="20"/>
      <c r="I8" s="21"/>
      <c r="J8" s="21"/>
      <c r="K8" s="21"/>
    </row>
    <row r="9" spans="1:11" ht="19.5" customHeight="1">
      <c r="A9" s="22">
        <v>1</v>
      </c>
      <c r="B9" s="23" t="s">
        <v>33</v>
      </c>
      <c r="C9" s="24">
        <v>18000000</v>
      </c>
      <c r="D9" s="24"/>
      <c r="E9" s="24">
        <f aca="true" t="shared" si="0" ref="E9:E16">C9</f>
        <v>18000000</v>
      </c>
      <c r="F9" s="24">
        <f>H9</f>
        <v>0</v>
      </c>
      <c r="G9" s="24"/>
      <c r="H9" s="24">
        <v>0</v>
      </c>
      <c r="I9" s="21">
        <f>F9/C9</f>
        <v>0</v>
      </c>
      <c r="J9" s="21"/>
      <c r="K9" s="21">
        <f aca="true" t="shared" si="1" ref="K9:K21">H9/E9</f>
        <v>0</v>
      </c>
    </row>
    <row r="10" spans="1:11" ht="19.5" customHeight="1">
      <c r="A10" s="22">
        <v>2</v>
      </c>
      <c r="B10" s="23" t="s">
        <v>34</v>
      </c>
      <c r="C10" s="24">
        <v>42000000</v>
      </c>
      <c r="D10" s="24"/>
      <c r="E10" s="24">
        <f t="shared" si="0"/>
        <v>42000000</v>
      </c>
      <c r="F10" s="24">
        <f>H10</f>
        <v>12605400</v>
      </c>
      <c r="G10" s="24"/>
      <c r="H10" s="24">
        <v>12605400</v>
      </c>
      <c r="I10" s="21">
        <f>F10/C10</f>
        <v>0.3001285714285714</v>
      </c>
      <c r="J10" s="21"/>
      <c r="K10" s="21">
        <f t="shared" si="1"/>
        <v>0.3001285714285714</v>
      </c>
    </row>
    <row r="11" spans="1:11" ht="19.5" customHeight="1">
      <c r="A11" s="22">
        <v>3</v>
      </c>
      <c r="B11" s="23" t="s">
        <v>35</v>
      </c>
      <c r="C11" s="24">
        <v>13000000</v>
      </c>
      <c r="D11" s="24"/>
      <c r="E11" s="24">
        <f t="shared" si="0"/>
        <v>13000000</v>
      </c>
      <c r="F11" s="24">
        <f>G11+H11</f>
        <v>11400000</v>
      </c>
      <c r="G11" s="24"/>
      <c r="H11" s="24">
        <v>11400000</v>
      </c>
      <c r="I11" s="21">
        <f>F11/C11</f>
        <v>0.8769230769230769</v>
      </c>
      <c r="J11" s="21"/>
      <c r="K11" s="21">
        <f t="shared" si="1"/>
        <v>0.8769230769230769</v>
      </c>
    </row>
    <row r="12" spans="1:11" s="4" customFormat="1" ht="19.5" customHeight="1">
      <c r="A12" s="22">
        <v>4</v>
      </c>
      <c r="B12" s="23" t="s">
        <v>36</v>
      </c>
      <c r="C12" s="24">
        <v>15000000</v>
      </c>
      <c r="D12" s="25"/>
      <c r="E12" s="24">
        <f t="shared" si="0"/>
        <v>15000000</v>
      </c>
      <c r="F12" s="24"/>
      <c r="G12" s="24"/>
      <c r="H12" s="24">
        <v>0</v>
      </c>
      <c r="I12" s="21">
        <f>F12/C12</f>
        <v>0</v>
      </c>
      <c r="J12" s="21"/>
      <c r="K12" s="21"/>
    </row>
    <row r="13" spans="1:11" ht="19.5" customHeight="1">
      <c r="A13" s="22">
        <v>5</v>
      </c>
      <c r="B13" s="23" t="s">
        <v>37</v>
      </c>
      <c r="C13" s="24">
        <v>10000000</v>
      </c>
      <c r="D13" s="24"/>
      <c r="E13" s="24">
        <f t="shared" si="0"/>
        <v>10000000</v>
      </c>
      <c r="F13" s="24">
        <f>H13</f>
        <v>1050000</v>
      </c>
      <c r="G13" s="24"/>
      <c r="H13" s="24">
        <v>1050000</v>
      </c>
      <c r="I13" s="21"/>
      <c r="J13" s="21"/>
      <c r="K13" s="21"/>
    </row>
    <row r="14" spans="1:11" ht="19.5" customHeight="1">
      <c r="A14" s="22">
        <v>6</v>
      </c>
      <c r="B14" s="23" t="s">
        <v>54</v>
      </c>
      <c r="C14" s="24">
        <v>292000000</v>
      </c>
      <c r="D14" s="24"/>
      <c r="E14" s="24">
        <f t="shared" si="0"/>
        <v>292000000</v>
      </c>
      <c r="F14" s="24">
        <f>H14</f>
        <v>154772975</v>
      </c>
      <c r="G14" s="24"/>
      <c r="H14" s="24">
        <v>154772975</v>
      </c>
      <c r="I14" s="21">
        <f aca="true" t="shared" si="2" ref="I14:I21">F14/C14</f>
        <v>0.5300444349315069</v>
      </c>
      <c r="J14" s="21"/>
      <c r="K14" s="21">
        <f t="shared" si="1"/>
        <v>0.5300444349315069</v>
      </c>
    </row>
    <row r="15" spans="1:11" ht="19.5" customHeight="1">
      <c r="A15" s="22"/>
      <c r="B15" s="23" t="s">
        <v>64</v>
      </c>
      <c r="C15" s="24">
        <v>57400000</v>
      </c>
      <c r="D15" s="24"/>
      <c r="E15" s="24">
        <f t="shared" si="0"/>
        <v>57400000</v>
      </c>
      <c r="F15" s="24">
        <f>H15</f>
        <v>28697400</v>
      </c>
      <c r="G15" s="24"/>
      <c r="H15" s="24">
        <v>28697400</v>
      </c>
      <c r="I15" s="21">
        <f t="shared" si="2"/>
        <v>0.4999547038327526</v>
      </c>
      <c r="J15" s="21"/>
      <c r="K15" s="21">
        <f t="shared" si="1"/>
        <v>0.4999547038327526</v>
      </c>
    </row>
    <row r="16" spans="1:11" ht="19.5" customHeight="1">
      <c r="A16" s="22"/>
      <c r="B16" s="23" t="s">
        <v>66</v>
      </c>
      <c r="C16" s="24">
        <v>30217000</v>
      </c>
      <c r="D16" s="24"/>
      <c r="E16" s="24">
        <f t="shared" si="0"/>
        <v>30217000</v>
      </c>
      <c r="F16" s="24">
        <f>H16</f>
        <v>21456000</v>
      </c>
      <c r="G16" s="24"/>
      <c r="H16" s="24">
        <v>21456000</v>
      </c>
      <c r="I16" s="21">
        <f t="shared" si="2"/>
        <v>0.7100638713307079</v>
      </c>
      <c r="J16" s="21"/>
      <c r="K16" s="21">
        <f t="shared" si="1"/>
        <v>0.7100638713307079</v>
      </c>
    </row>
    <row r="17" spans="1:11" s="4" customFormat="1" ht="19.5" customHeight="1">
      <c r="A17" s="34">
        <v>7</v>
      </c>
      <c r="B17" s="30" t="s">
        <v>56</v>
      </c>
      <c r="C17" s="25">
        <f>D17</f>
        <v>350000000</v>
      </c>
      <c r="D17" s="25">
        <v>350000000</v>
      </c>
      <c r="E17" s="25"/>
      <c r="F17" s="25">
        <f>F24</f>
        <v>308580000</v>
      </c>
      <c r="G17" s="25">
        <v>0</v>
      </c>
      <c r="H17" s="25"/>
      <c r="I17" s="36"/>
      <c r="J17" s="36">
        <f>G17/D17</f>
        <v>0</v>
      </c>
      <c r="K17" s="36"/>
    </row>
    <row r="18" spans="1:11" ht="39" customHeight="1">
      <c r="A18" s="37">
        <v>8</v>
      </c>
      <c r="B18" s="38" t="s">
        <v>38</v>
      </c>
      <c r="C18" s="39">
        <v>3396383000</v>
      </c>
      <c r="D18" s="39"/>
      <c r="E18" s="39">
        <f>C18</f>
        <v>3396383000</v>
      </c>
      <c r="F18" s="39">
        <v>1567847018</v>
      </c>
      <c r="G18" s="39"/>
      <c r="H18" s="39">
        <v>1576847018</v>
      </c>
      <c r="I18" s="40">
        <f t="shared" si="2"/>
        <v>0.4616225608242651</v>
      </c>
      <c r="J18" s="40"/>
      <c r="K18" s="40">
        <f t="shared" si="1"/>
        <v>0.4642724386501758</v>
      </c>
    </row>
    <row r="19" spans="1:11" ht="19.5" customHeight="1">
      <c r="A19" s="22">
        <v>9</v>
      </c>
      <c r="B19" s="23" t="s">
        <v>39</v>
      </c>
      <c r="C19" s="24">
        <v>27000000</v>
      </c>
      <c r="D19" s="24"/>
      <c r="E19" s="24">
        <f aca="true" t="shared" si="3" ref="E19:E24">C19</f>
        <v>27000000</v>
      </c>
      <c r="F19" s="24">
        <f>H19</f>
        <v>3000000</v>
      </c>
      <c r="G19" s="24"/>
      <c r="H19" s="24">
        <v>3000000</v>
      </c>
      <c r="I19" s="33">
        <f t="shared" si="2"/>
        <v>0.1111111111111111</v>
      </c>
      <c r="J19" s="21"/>
      <c r="K19" s="33">
        <f t="shared" si="1"/>
        <v>0.1111111111111111</v>
      </c>
    </row>
    <row r="20" spans="1:11" ht="19.5" customHeight="1">
      <c r="A20" s="22">
        <v>10</v>
      </c>
      <c r="B20" s="23" t="s">
        <v>40</v>
      </c>
      <c r="C20" s="24">
        <v>20000000</v>
      </c>
      <c r="D20" s="24"/>
      <c r="E20" s="24">
        <f t="shared" si="3"/>
        <v>20000000</v>
      </c>
      <c r="F20" s="24">
        <v>0</v>
      </c>
      <c r="G20" s="24"/>
      <c r="H20" s="24">
        <v>0</v>
      </c>
      <c r="I20" s="21">
        <f t="shared" si="2"/>
        <v>0</v>
      </c>
      <c r="J20" s="21"/>
      <c r="K20" s="21">
        <f t="shared" si="1"/>
        <v>0</v>
      </c>
    </row>
    <row r="21" spans="1:11" ht="19.5" customHeight="1">
      <c r="A21" s="22">
        <v>11</v>
      </c>
      <c r="B21" s="23" t="s">
        <v>41</v>
      </c>
      <c r="C21" s="24">
        <v>77000000</v>
      </c>
      <c r="D21" s="24"/>
      <c r="E21" s="24">
        <f t="shared" si="3"/>
        <v>77000000</v>
      </c>
      <c r="F21" s="24">
        <v>0</v>
      </c>
      <c r="G21" s="24"/>
      <c r="H21" s="24">
        <v>0</v>
      </c>
      <c r="I21" s="21">
        <f t="shared" si="2"/>
        <v>0</v>
      </c>
      <c r="J21" s="21"/>
      <c r="K21" s="21">
        <f t="shared" si="1"/>
        <v>0</v>
      </c>
    </row>
    <row r="22" spans="1:11" ht="19.5" customHeight="1">
      <c r="A22" s="22">
        <v>12</v>
      </c>
      <c r="B22" s="23" t="s">
        <v>67</v>
      </c>
      <c r="C22" s="24"/>
      <c r="D22" s="24"/>
      <c r="E22" s="24">
        <f t="shared" si="3"/>
        <v>0</v>
      </c>
      <c r="F22" s="24">
        <v>385821000</v>
      </c>
      <c r="G22" s="24"/>
      <c r="H22" s="24"/>
      <c r="I22" s="21"/>
      <c r="J22" s="21"/>
      <c r="K22" s="21"/>
    </row>
    <row r="23" spans="1:11" s="4" customFormat="1" ht="19.5" customHeight="1">
      <c r="A23" s="22">
        <v>13</v>
      </c>
      <c r="B23" s="23" t="s">
        <v>53</v>
      </c>
      <c r="C23" s="24"/>
      <c r="D23" s="24"/>
      <c r="E23" s="24">
        <f t="shared" si="3"/>
        <v>0</v>
      </c>
      <c r="F23" s="24">
        <f>H23</f>
        <v>15144000</v>
      </c>
      <c r="G23" s="24"/>
      <c r="H23" s="24">
        <v>15144000</v>
      </c>
      <c r="I23" s="21"/>
      <c r="J23" s="21"/>
      <c r="K23" s="21"/>
    </row>
    <row r="24" spans="1:11" ht="19.5" customHeight="1">
      <c r="A24" s="22">
        <v>14</v>
      </c>
      <c r="B24" s="23" t="s">
        <v>55</v>
      </c>
      <c r="C24" s="24"/>
      <c r="D24" s="24"/>
      <c r="E24" s="24">
        <f t="shared" si="3"/>
        <v>0</v>
      </c>
      <c r="F24" s="24">
        <v>308580000</v>
      </c>
      <c r="G24" s="24"/>
      <c r="H24" s="24">
        <f>F24</f>
        <v>308580000</v>
      </c>
      <c r="I24" s="21"/>
      <c r="J24" s="21"/>
      <c r="K24" s="21"/>
    </row>
    <row r="25" spans="1:11" ht="15.75">
      <c r="A25" s="35">
        <v>15</v>
      </c>
      <c r="B25" s="26" t="s">
        <v>65</v>
      </c>
      <c r="C25" s="27">
        <v>106000000</v>
      </c>
      <c r="D25" s="27"/>
      <c r="E25" s="27">
        <f>C25</f>
        <v>106000000</v>
      </c>
      <c r="F25" s="27"/>
      <c r="G25" s="27"/>
      <c r="H25" s="27"/>
      <c r="I25" s="28"/>
      <c r="J25" s="28"/>
      <c r="K25" s="28"/>
    </row>
    <row r="26" spans="1:11" s="13" customFormat="1" ht="15.75">
      <c r="A26" s="7"/>
      <c r="B26" s="46" t="s">
        <v>58</v>
      </c>
      <c r="C26" s="61" t="s">
        <v>59</v>
      </c>
      <c r="D26" s="61"/>
      <c r="E26" s="61"/>
      <c r="F26" s="61"/>
      <c r="G26" s="61"/>
      <c r="H26" s="61"/>
      <c r="I26" s="61"/>
      <c r="J26" s="61"/>
      <c r="K26" s="61"/>
    </row>
  </sheetData>
  <sheetProtection/>
  <mergeCells count="8">
    <mergeCell ref="C26:K26"/>
    <mergeCell ref="B4:B5"/>
    <mergeCell ref="A4:A5"/>
    <mergeCell ref="A2:K2"/>
    <mergeCell ref="A3:K3"/>
    <mergeCell ref="C4:E4"/>
    <mergeCell ref="F4:H4"/>
    <mergeCell ref="I4:K4"/>
  </mergeCells>
  <printOptions/>
  <pageMargins left="0.15748031496062992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2022-09-07T08:10:20Z</cp:lastPrinted>
  <dcterms:created xsi:type="dcterms:W3CDTF">2017-09-06T02:22:31Z</dcterms:created>
  <dcterms:modified xsi:type="dcterms:W3CDTF">2022-09-07T09:01:55Z</dcterms:modified>
  <cp:category/>
  <cp:version/>
  <cp:contentType/>
  <cp:contentStatus/>
</cp:coreProperties>
</file>