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3"/>
  </bookViews>
  <sheets>
    <sheet name="can doi" sheetId="1" r:id="rId1"/>
    <sheet name="QT thu " sheetId="2" r:id="rId2"/>
    <sheet name="QT chi " sheetId="3" r:id="rId3"/>
    <sheet name="QT đầu tư" sheetId="4" r:id="rId4"/>
  </sheets>
  <definedNames>
    <definedName name="_xlnm.Print_Area" localSheetId="0">'can doi'!$A$1:$E$41</definedName>
    <definedName name="_xlnm.Print_Area" localSheetId="2">'QT chi '!$A$1:$N$28</definedName>
    <definedName name="_xlnm.Print_Area" localSheetId="1">'QT thu '!$A$1:$K$30</definedName>
  </definedNames>
  <calcPr fullCalcOnLoad="1"/>
</workbook>
</file>

<file path=xl/sharedStrings.xml><?xml version="1.0" encoding="utf-8"?>
<sst xmlns="http://schemas.openxmlformats.org/spreadsheetml/2006/main" count="154" uniqueCount="123">
  <si>
    <t>NỘI DUNG THU</t>
  </si>
  <si>
    <t>DỰ TOÁN</t>
  </si>
  <si>
    <t>NỘI DUNG CHI</t>
  </si>
  <si>
    <t>TỔNG SỐ THU</t>
  </si>
  <si>
    <t>TỔNG SỐ CHI</t>
  </si>
  <si>
    <t>I.Các khoản thu xã hưởng 100%</t>
  </si>
  <si>
    <t>II.Các khoản thu phân chia theo tỷ lệ</t>
  </si>
  <si>
    <t>III.Thu bổ sung</t>
  </si>
  <si>
    <t>-Bổ sung cân đối ngân sách</t>
  </si>
  <si>
    <t>-Bổ sung có mục tiêu</t>
  </si>
  <si>
    <t>I.Chi đầu tư phát triển</t>
  </si>
  <si>
    <t>II.Chi thường xuyên</t>
  </si>
  <si>
    <t>STT</t>
  </si>
  <si>
    <t xml:space="preserve">NỘI DUNG </t>
  </si>
  <si>
    <t>THU NSNN</t>
  </si>
  <si>
    <t>THU NSX</t>
  </si>
  <si>
    <t>TỔNG THU</t>
  </si>
  <si>
    <t>Các khoản thu 100%</t>
  </si>
  <si>
    <t>Phí, lệ phí</t>
  </si>
  <si>
    <t>Thu từ quỹ đất công ích và thu hoa lợi công sản khác</t>
  </si>
  <si>
    <t>Thu phạt, tịch thu khác theo quy định</t>
  </si>
  <si>
    <t>Đóng góp của nhân dân theo quy định</t>
  </si>
  <si>
    <t>Thu khác</t>
  </si>
  <si>
    <t>Các khoản thu phân chia theo tỷ lệ phần trăm (%)</t>
  </si>
  <si>
    <t>I</t>
  </si>
  <si>
    <t>II</t>
  </si>
  <si>
    <t>Các khoản thu phân chia</t>
  </si>
  <si>
    <t>-Thuế sử dụng đất phi nông nghiệp</t>
  </si>
  <si>
    <t>-Lệ phí trước bạ nhà đất</t>
  </si>
  <si>
    <t>-Lệ phí môn bài thu từ cá nhân, hộ kinh doanh</t>
  </si>
  <si>
    <t>-Thuế giá trị gia tăng</t>
  </si>
  <si>
    <t>-Thuế TN từ hoạt động SX kinh doanh</t>
  </si>
  <si>
    <t>Các khoản thu phân chia khác do cấp tỉnh quy định</t>
  </si>
  <si>
    <t>Thu viện trợ không hoàn lại trực tiếp cho xã</t>
  </si>
  <si>
    <t>Thu chuyển nguồn</t>
  </si>
  <si>
    <t>Thu kết dư ngân sách năm trước</t>
  </si>
  <si>
    <t>Thu bổ sung từ ngân sách cấp trên</t>
  </si>
  <si>
    <t>-Thu bổ sung cân đối</t>
  </si>
  <si>
    <t>-Thu bổ sung có mục tiêu</t>
  </si>
  <si>
    <t>III</t>
  </si>
  <si>
    <t>IV</t>
  </si>
  <si>
    <t>V</t>
  </si>
  <si>
    <t>VI</t>
  </si>
  <si>
    <t>Đơn vị : 1000 đồng</t>
  </si>
  <si>
    <t>TỔNG CHI</t>
  </si>
  <si>
    <t>Trong đó:</t>
  </si>
  <si>
    <t>Chi giáo dục</t>
  </si>
  <si>
    <t>Chi y tế</t>
  </si>
  <si>
    <t>Chi văn hóa, thông tin</t>
  </si>
  <si>
    <t>Chi phát thanh, truyền thanh</t>
  </si>
  <si>
    <t>Chi thể dục thể thao</t>
  </si>
  <si>
    <t>Chi hoạt động của cơ quan quản lý Nhà nước, Đảng, đoàn thể</t>
  </si>
  <si>
    <t>Chi cho công tác xã hội</t>
  </si>
  <si>
    <t>Chi khác</t>
  </si>
  <si>
    <t>Dự phòng ngân sách</t>
  </si>
  <si>
    <t>TỔNG SỐ</t>
  </si>
  <si>
    <t>ĐẦU TƯ PHÁT TRIỂN</t>
  </si>
  <si>
    <t>THƯỜNG XUYÊN</t>
  </si>
  <si>
    <t>A</t>
  </si>
  <si>
    <t>B</t>
  </si>
  <si>
    <t>Tên công trình</t>
  </si>
  <si>
    <t>Tổng số</t>
  </si>
  <si>
    <t>Nguồn cân đối ngân sách</t>
  </si>
  <si>
    <t>1.Công trình chuyển tiếp</t>
  </si>
  <si>
    <t>2.Công trình khởi công mới</t>
  </si>
  <si>
    <t>Biểu số 116/CK TC-NSNN</t>
  </si>
  <si>
    <t>IV.Thu kết dư ngân sách năm trước</t>
  </si>
  <si>
    <t>V.Thu viện trợ</t>
  </si>
  <si>
    <t>VI.Thu chuyển nguồn năm trước sang của ngân sách xã</t>
  </si>
  <si>
    <t>Kết dư ngân sách</t>
  </si>
  <si>
    <t>III.Chi chuyển nguồn của ngân sách xã sang năm sau</t>
  </si>
  <si>
    <t>IV.Chi nộp trả ngân sách cấp trên</t>
  </si>
  <si>
    <t>QUYẾT TOÁN</t>
  </si>
  <si>
    <t>SO SÁNH (%)</t>
  </si>
  <si>
    <t>SO SÁNH QT/DT (%)</t>
  </si>
  <si>
    <t>Biểu số 118/CK TC-NSNN</t>
  </si>
  <si>
    <t>Biểu số 117/CK TC-NSNN</t>
  </si>
  <si>
    <t>Biểu số 119/CK TC-NSNN</t>
  </si>
  <si>
    <t>-Thu tiền sử dụng đất</t>
  </si>
  <si>
    <t>Chi nộp trả ngân sách</t>
  </si>
  <si>
    <t>Chi công công tác DQTV-TTATXH</t>
  </si>
  <si>
    <t>Chi chuyển nguồn ngân sách sang năm sau</t>
  </si>
  <si>
    <t>Thời gian
 KC-HT</t>
  </si>
  <si>
    <t>Tổng dự toán
 được duyệt</t>
  </si>
  <si>
    <t>Trong đó: nguồn 
đóng góp</t>
  </si>
  <si>
    <t>Trong đó thanh toán
 khối lượng năm trước</t>
  </si>
  <si>
    <t>Chi từ nguồn thu đóng góp của nhân dân</t>
  </si>
  <si>
    <t>-Thuế thu nhập doanh nghiệp</t>
  </si>
  <si>
    <t>ĐVT: 1000đ.</t>
  </si>
  <si>
    <t>CTMTQG</t>
  </si>
  <si>
    <t>Chia theo nguồn vốn</t>
  </si>
  <si>
    <t>Chi các hoạt động kinh tế</t>
  </si>
  <si>
    <t>UBND XÃ LỘC HÒA</t>
  </si>
  <si>
    <t>Chi hội đặc thù</t>
  </si>
  <si>
    <t>Ngân sách Huyện</t>
  </si>
  <si>
    <t>2019-2021</t>
  </si>
  <si>
    <t>2018-2020</t>
  </si>
  <si>
    <t>Đường liên thôn Nam khe dài và Làng Đông xã Lộc Hòa (Mã dự án: 7689271)</t>
  </si>
  <si>
    <t>Đường trục chính nội đồng ông Bông- Ông Đông  xã Lộc Hòa (Mã dự án: 7751080)</t>
  </si>
  <si>
    <t>3. Công trình chuẩn bị đầu tư</t>
  </si>
  <si>
    <t>Kế toán</t>
  </si>
  <si>
    <t>Thủ trưởng đơn vị</t>
  </si>
  <si>
    <t>Nguyễn Hữu Thuận</t>
  </si>
  <si>
    <t>Nguyễn Thị Thu</t>
  </si>
  <si>
    <t>CÂN ĐỐI QUYẾT TOÁN NGÂN SÁCH XÃ NĂM 2022</t>
  </si>
  <si>
    <t>QUYẾT TOÁN THU NGÂN SÁCH XÃ NĂM 2022</t>
  </si>
  <si>
    <t>QUYẾT TOÁN CHI NGÂN SÁCH XÃ NĂM 2022</t>
  </si>
  <si>
    <t>Giao thông</t>
  </si>
  <si>
    <t>Nông lâm- thuỷ lợi- hải sản</t>
  </si>
  <si>
    <t>Giá trị thực hiện 
từ 01/01 đến 31/12/2022</t>
  </si>
  <si>
    <t>QUYẾT TOÁN CHI ĐẦU TƯ PHÁT TRIỂN NĂM 2022</t>
  </si>
  <si>
    <t>Giá trị đã thanh toán năm 2022</t>
  </si>
  <si>
    <t>Nguồn NS  xã</t>
  </si>
  <si>
    <t>2019-2022</t>
  </si>
  <si>
    <t>2022-2024</t>
  </si>
  <si>
    <t>Nhà văn hoá và khu thể thao trung tâm xã Lộc Hoà (Mã dự án:   7751079 )</t>
  </si>
  <si>
    <t>Đường giao thông từ nhà ông Nông đến nhà ông Tính (Mã dự án:7991833)</t>
  </si>
  <si>
    <t>Đường GT  Bắc Khe Dài ( Mã dự án:7751078    )</t>
  </si>
  <si>
    <t>Kiên cố hoá kênh mương Đồng tế xuân BKD  (Mã dự án: 7945249)</t>
  </si>
  <si>
    <t>(Kèm theo Quyết định số       /QĐ-UBND ngày 24/7/2023 của UBND xã Lộc Hòa  về việc công bố công khai số liệu quyết toán ngân sách xã Lộc Hòa năm 2022)</t>
  </si>
  <si>
    <t>(Kèm theo Quyết định số      QĐ-UBND ngày 24/7/2023 của UBND xã Lộc Hòa về việc công bố công khai số liệu quyết toán ngân sách xã Lộc Hòa năm 2022)</t>
  </si>
  <si>
    <t>(Kèm theo Quyết định số     /QĐ-UBND ngày 24 /7/2023 của UBND xã Lộc Hòa về việc công bố công khai số liệu quyết toán ngân sách xã Lộc Hòa năm 2022)</t>
  </si>
  <si>
    <t>Ngày    24   tháng    07  năm 2023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</si>
</sst>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00"/>
    <numFmt numFmtId="181" formatCode="0.00000000"/>
    <numFmt numFmtId="182" formatCode="#,##0.0"/>
    <numFmt numFmtId="183" formatCode="#,##0.000"/>
    <numFmt numFmtId="184" formatCode="0.0%"/>
    <numFmt numFmtId="185" formatCode="0.000%"/>
  </numFmts>
  <fonts count="46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10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10" fontId="6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10" fontId="3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10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10" fontId="2" fillId="0" borderId="13" xfId="0" applyNumberFormat="1" applyFont="1" applyBorder="1" applyAlignment="1">
      <alignment/>
    </xf>
    <xf numFmtId="10" fontId="2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2" xfId="0" applyFont="1" applyBorder="1" applyAlignment="1" quotePrefix="1">
      <alignment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wrapText="1"/>
    </xf>
    <xf numFmtId="0" fontId="3" fillId="0" borderId="13" xfId="0" applyFont="1" applyBorder="1" applyAlignment="1">
      <alignment/>
    </xf>
    <xf numFmtId="3" fontId="3" fillId="0" borderId="11" xfId="0" applyNumberFormat="1" applyFont="1" applyBorder="1" applyAlignment="1">
      <alignment/>
    </xf>
    <xf numFmtId="184" fontId="2" fillId="0" borderId="12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4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3" fontId="2" fillId="0" borderId="0" xfId="0" applyNumberFormat="1" applyFont="1" applyFill="1" applyAlignment="1">
      <alignment/>
    </xf>
    <xf numFmtId="0" fontId="2" fillId="0" borderId="13" xfId="0" applyFont="1" applyBorder="1" applyAlignment="1">
      <alignment horizontal="center"/>
    </xf>
    <xf numFmtId="10" fontId="3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/>
    </xf>
    <xf numFmtId="10" fontId="2" fillId="0" borderId="12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 quotePrefix="1">
      <alignment wrapText="1"/>
    </xf>
    <xf numFmtId="0" fontId="44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3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 quotePrefix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0" xfId="0" applyNumberFormat="1" applyFont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 quotePrefix="1">
      <alignment/>
    </xf>
    <xf numFmtId="3" fontId="2" fillId="0" borderId="15" xfId="0" applyNumberFormat="1" applyFont="1" applyBorder="1" applyAlignment="1">
      <alignment/>
    </xf>
    <xf numFmtId="10" fontId="2" fillId="0" borderId="15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45" fillId="0" borderId="12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9" fontId="3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10" fontId="3" fillId="0" borderId="16" xfId="0" applyNumberFormat="1" applyFont="1" applyBorder="1" applyAlignment="1">
      <alignment horizontal="center" vertical="center"/>
    </xf>
    <xf numFmtId="10" fontId="3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SheetLayoutView="100" zoomScalePageLayoutView="0" workbookViewId="0" topLeftCell="A13">
      <selection activeCell="A11" sqref="A11"/>
    </sheetView>
  </sheetViews>
  <sheetFormatPr defaultColWidth="9.140625" defaultRowHeight="12.75"/>
  <cols>
    <col min="1" max="1" width="34.140625" style="1" customWidth="1"/>
    <col min="2" max="2" width="14.57421875" style="8" customWidth="1"/>
    <col min="3" max="3" width="30.421875" style="8" customWidth="1"/>
    <col min="4" max="4" width="14.57421875" style="8" customWidth="1"/>
    <col min="5" max="16384" width="9.140625" style="1" customWidth="1"/>
  </cols>
  <sheetData>
    <row r="1" spans="1:4" ht="15.75">
      <c r="A1" s="4" t="s">
        <v>92</v>
      </c>
      <c r="C1" s="87" t="s">
        <v>65</v>
      </c>
      <c r="D1" s="87"/>
    </row>
    <row r="3" spans="1:4" ht="15.75">
      <c r="A3" s="85" t="s">
        <v>104</v>
      </c>
      <c r="B3" s="85"/>
      <c r="C3" s="85"/>
      <c r="D3" s="85"/>
    </row>
    <row r="4" spans="1:4" ht="40.5" customHeight="1">
      <c r="A4" s="86" t="s">
        <v>119</v>
      </c>
      <c r="B4" s="86"/>
      <c r="C4" s="86"/>
      <c r="D4" s="86"/>
    </row>
    <row r="5" ht="15.75">
      <c r="C5" s="10" t="s">
        <v>43</v>
      </c>
    </row>
    <row r="6" spans="1:4" ht="15.75">
      <c r="A6" s="3" t="s">
        <v>0</v>
      </c>
      <c r="B6" s="11" t="s">
        <v>1</v>
      </c>
      <c r="C6" s="11" t="s">
        <v>2</v>
      </c>
      <c r="D6" s="11" t="s">
        <v>1</v>
      </c>
    </row>
    <row r="7" spans="1:4" ht="15.75">
      <c r="A7" s="38" t="s">
        <v>3</v>
      </c>
      <c r="B7" s="42">
        <f>B8+B10+B11+B14+B16</f>
        <v>6515068810</v>
      </c>
      <c r="C7" s="39" t="s">
        <v>4</v>
      </c>
      <c r="D7" s="42">
        <f>D8+D10+D11+D14</f>
        <v>5793460841</v>
      </c>
    </row>
    <row r="8" spans="1:4" ht="15.75">
      <c r="A8" s="27" t="s">
        <v>5</v>
      </c>
      <c r="B8" s="28">
        <v>147075640</v>
      </c>
      <c r="C8" s="28" t="s">
        <v>10</v>
      </c>
      <c r="D8" s="82">
        <v>788645000</v>
      </c>
    </row>
    <row r="9" spans="1:4" ht="15.75">
      <c r="A9" s="27"/>
      <c r="B9" s="28"/>
      <c r="C9" s="28"/>
      <c r="D9" s="82"/>
    </row>
    <row r="10" spans="1:4" ht="15.75">
      <c r="A10" s="27" t="s">
        <v>6</v>
      </c>
      <c r="B10" s="28">
        <v>330587041</v>
      </c>
      <c r="C10" s="28" t="s">
        <v>11</v>
      </c>
      <c r="D10" s="82">
        <v>4989671841</v>
      </c>
    </row>
    <row r="11" spans="1:4" ht="31.5">
      <c r="A11" s="27" t="s">
        <v>7</v>
      </c>
      <c r="B11" s="28">
        <f>B12+B13</f>
        <v>5484664800</v>
      </c>
      <c r="C11" s="40" t="s">
        <v>70</v>
      </c>
      <c r="D11" s="28"/>
    </row>
    <row r="12" spans="1:4" ht="15.75">
      <c r="A12" s="37" t="s">
        <v>8</v>
      </c>
      <c r="B12" s="28">
        <v>3821900000</v>
      </c>
      <c r="C12" s="28"/>
      <c r="D12" s="28"/>
    </row>
    <row r="13" spans="1:4" ht="15.75">
      <c r="A13" s="37" t="s">
        <v>9</v>
      </c>
      <c r="B13" s="28">
        <v>1662764800</v>
      </c>
      <c r="C13" s="28"/>
      <c r="D13" s="28"/>
    </row>
    <row r="14" spans="1:4" ht="15.75">
      <c r="A14" s="27" t="s">
        <v>66</v>
      </c>
      <c r="B14" s="28">
        <f>'QT thu '!F25</f>
        <v>0</v>
      </c>
      <c r="C14" s="28" t="s">
        <v>71</v>
      </c>
      <c r="D14" s="28">
        <v>15144000</v>
      </c>
    </row>
    <row r="15" spans="1:4" ht="15.75">
      <c r="A15" s="27" t="s">
        <v>67</v>
      </c>
      <c r="B15" s="28"/>
      <c r="C15" s="28"/>
      <c r="D15" s="28"/>
    </row>
    <row r="16" spans="1:4" ht="31.5">
      <c r="A16" s="30" t="s">
        <v>68</v>
      </c>
      <c r="B16" s="28">
        <v>552741329</v>
      </c>
      <c r="C16" s="28"/>
      <c r="D16" s="28"/>
    </row>
    <row r="17" spans="1:4" s="4" customFormat="1" ht="15.75">
      <c r="A17" s="41" t="s">
        <v>69</v>
      </c>
      <c r="B17" s="33">
        <f>B7-D7</f>
        <v>721607969</v>
      </c>
      <c r="C17" s="33"/>
      <c r="D17" s="33"/>
    </row>
    <row r="19" spans="1:4" ht="15.75">
      <c r="A19" s="59" t="s">
        <v>100</v>
      </c>
      <c r="B19" s="75"/>
      <c r="C19" s="88" t="s">
        <v>101</v>
      </c>
      <c r="D19" s="88"/>
    </row>
    <row r="20" spans="1:3" ht="15.75">
      <c r="A20" s="4"/>
      <c r="B20" s="75"/>
      <c r="C20" s="75"/>
    </row>
    <row r="23" spans="1:4" ht="15.75">
      <c r="A23" s="59" t="s">
        <v>103</v>
      </c>
      <c r="C23" s="89" t="s">
        <v>102</v>
      </c>
      <c r="D23" s="89"/>
    </row>
  </sheetData>
  <sheetProtection/>
  <mergeCells count="5">
    <mergeCell ref="A3:D3"/>
    <mergeCell ref="A4:D4"/>
    <mergeCell ref="C1:D1"/>
    <mergeCell ref="C19:D19"/>
    <mergeCell ref="C23:D23"/>
  </mergeCells>
  <printOptions/>
  <pageMargins left="0.354330708661417" right="0.15748031496063" top="1.143700787" bottom="0.393700787401575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SheetLayoutView="100" zoomScalePageLayoutView="0" workbookViewId="0" topLeftCell="A10">
      <selection activeCell="B10" sqref="B10"/>
    </sheetView>
  </sheetViews>
  <sheetFormatPr defaultColWidth="9.140625" defaultRowHeight="12.75"/>
  <cols>
    <col min="1" max="1" width="5.7109375" style="1" customWidth="1"/>
    <col min="2" max="2" width="54.00390625" style="1" customWidth="1"/>
    <col min="3" max="3" width="15.57421875" style="8" customWidth="1"/>
    <col min="4" max="4" width="15.28125" style="8" customWidth="1"/>
    <col min="5" max="5" width="14.57421875" style="8" customWidth="1"/>
    <col min="6" max="6" width="14.7109375" style="8" customWidth="1"/>
    <col min="7" max="8" width="12.8515625" style="1" customWidth="1"/>
    <col min="9" max="16384" width="9.140625" style="1" customWidth="1"/>
  </cols>
  <sheetData>
    <row r="1" spans="1:7" ht="15.75">
      <c r="A1" s="4" t="s">
        <v>92</v>
      </c>
      <c r="B1" s="4"/>
      <c r="D1" s="9"/>
      <c r="E1" s="9"/>
      <c r="F1" s="9" t="s">
        <v>76</v>
      </c>
      <c r="G1" s="6"/>
    </row>
    <row r="2" spans="1:8" ht="15.75">
      <c r="A2" s="85" t="s">
        <v>105</v>
      </c>
      <c r="B2" s="85"/>
      <c r="C2" s="85"/>
      <c r="D2" s="85"/>
      <c r="E2" s="85"/>
      <c r="F2" s="85"/>
      <c r="G2" s="85"/>
      <c r="H2" s="85"/>
    </row>
    <row r="3" spans="1:8" ht="31.5" customHeight="1">
      <c r="A3" s="86" t="s">
        <v>120</v>
      </c>
      <c r="B3" s="86"/>
      <c r="C3" s="86"/>
      <c r="D3" s="86"/>
      <c r="E3" s="86"/>
      <c r="F3" s="86"/>
      <c r="G3" s="86"/>
      <c r="H3" s="86"/>
    </row>
    <row r="4" spans="1:8" s="4" customFormat="1" ht="15.75">
      <c r="A4" s="95" t="s">
        <v>12</v>
      </c>
      <c r="B4" s="95" t="s">
        <v>13</v>
      </c>
      <c r="C4" s="90" t="s">
        <v>1</v>
      </c>
      <c r="D4" s="91"/>
      <c r="E4" s="92" t="s">
        <v>72</v>
      </c>
      <c r="F4" s="92"/>
      <c r="G4" s="93" t="s">
        <v>73</v>
      </c>
      <c r="H4" s="94"/>
    </row>
    <row r="5" spans="1:8" s="4" customFormat="1" ht="15.75">
      <c r="A5" s="95"/>
      <c r="B5" s="95"/>
      <c r="C5" s="12" t="s">
        <v>14</v>
      </c>
      <c r="D5" s="12" t="s">
        <v>15</v>
      </c>
      <c r="E5" s="12" t="s">
        <v>14</v>
      </c>
      <c r="F5" s="12" t="s">
        <v>15</v>
      </c>
      <c r="G5" s="5" t="s">
        <v>14</v>
      </c>
      <c r="H5" s="5" t="s">
        <v>15</v>
      </c>
    </row>
    <row r="6" spans="1:8" s="4" customFormat="1" ht="15.75">
      <c r="A6" s="5"/>
      <c r="B6" s="5" t="s">
        <v>16</v>
      </c>
      <c r="C6" s="12">
        <f>C7+C13+C23+C24+C25+C26</f>
        <v>4454000000</v>
      </c>
      <c r="D6" s="12">
        <f>D7+D13+D23+D24+D25+D26</f>
        <v>4454000000</v>
      </c>
      <c r="E6" s="12">
        <f>E7+E13+E23+E24+E25+E26</f>
        <v>6515068810</v>
      </c>
      <c r="F6" s="12">
        <f>F7+F13+F23+F24+F25+F26</f>
        <v>6515068810</v>
      </c>
      <c r="G6" s="15">
        <f>E6/C6</f>
        <v>1.4627455792546027</v>
      </c>
      <c r="H6" s="84">
        <f>F6/D6</f>
        <v>1.4627455792546027</v>
      </c>
    </row>
    <row r="7" spans="1:8" s="4" customFormat="1" ht="18" customHeight="1">
      <c r="A7" s="38" t="s">
        <v>24</v>
      </c>
      <c r="B7" s="20" t="s">
        <v>17</v>
      </c>
      <c r="C7" s="21">
        <f>SUM(C8:C12)</f>
        <v>132000000</v>
      </c>
      <c r="D7" s="21">
        <f>SUM(D8:D12)</f>
        <v>132000000</v>
      </c>
      <c r="E7" s="21">
        <f>SUM(E8:E12)</f>
        <v>147075640</v>
      </c>
      <c r="F7" s="21">
        <f>SUM(F8:F12)</f>
        <v>147075640</v>
      </c>
      <c r="G7" s="35">
        <f aca="true" t="shared" si="0" ref="G7:G20">E7/C7</f>
        <v>1.114209393939394</v>
      </c>
      <c r="H7" s="35">
        <f aca="true" t="shared" si="1" ref="H7:H20">F7/D7</f>
        <v>1.114209393939394</v>
      </c>
    </row>
    <row r="8" spans="1:8" ht="18" customHeight="1">
      <c r="A8" s="26"/>
      <c r="B8" s="27" t="s">
        <v>18</v>
      </c>
      <c r="C8" s="28">
        <v>20000000</v>
      </c>
      <c r="D8" s="28">
        <f>C8</f>
        <v>20000000</v>
      </c>
      <c r="E8" s="28">
        <v>14566000</v>
      </c>
      <c r="F8" s="28">
        <f>E8</f>
        <v>14566000</v>
      </c>
      <c r="G8" s="83">
        <f t="shared" si="0"/>
        <v>0.7283</v>
      </c>
      <c r="H8" s="83">
        <f t="shared" si="1"/>
        <v>0.7283</v>
      </c>
    </row>
    <row r="9" spans="1:8" ht="18" customHeight="1">
      <c r="A9" s="26"/>
      <c r="B9" s="27" t="s">
        <v>19</v>
      </c>
      <c r="C9" s="28">
        <v>62000000</v>
      </c>
      <c r="D9" s="28">
        <f aca="true" t="shared" si="2" ref="D9:D20">C9</f>
        <v>62000000</v>
      </c>
      <c r="E9" s="28">
        <v>78354000</v>
      </c>
      <c r="F9" s="28">
        <f>E9</f>
        <v>78354000</v>
      </c>
      <c r="G9" s="43">
        <f t="shared" si="0"/>
        <v>1.263774193548387</v>
      </c>
      <c r="H9" s="43">
        <f t="shared" si="1"/>
        <v>1.263774193548387</v>
      </c>
    </row>
    <row r="10" spans="1:8" ht="18" customHeight="1">
      <c r="A10" s="26"/>
      <c r="B10" s="27" t="s">
        <v>20</v>
      </c>
      <c r="C10" s="28"/>
      <c r="D10" s="28">
        <f t="shared" si="2"/>
        <v>0</v>
      </c>
      <c r="E10" s="28"/>
      <c r="F10" s="28"/>
      <c r="G10" s="25"/>
      <c r="H10" s="25"/>
    </row>
    <row r="11" spans="1:8" ht="18" customHeight="1">
      <c r="A11" s="26"/>
      <c r="B11" s="27" t="s">
        <v>21</v>
      </c>
      <c r="C11" s="28"/>
      <c r="D11" s="28"/>
      <c r="E11" s="28"/>
      <c r="F11" s="28"/>
      <c r="G11" s="25"/>
      <c r="H11" s="25"/>
    </row>
    <row r="12" spans="1:8" ht="18" customHeight="1">
      <c r="A12" s="26"/>
      <c r="B12" s="27" t="s">
        <v>22</v>
      </c>
      <c r="C12" s="28">
        <v>50000000</v>
      </c>
      <c r="D12" s="28">
        <f t="shared" si="2"/>
        <v>50000000</v>
      </c>
      <c r="E12" s="28">
        <v>54155640</v>
      </c>
      <c r="F12" s="28">
        <f>E12</f>
        <v>54155640</v>
      </c>
      <c r="G12" s="25">
        <f t="shared" si="0"/>
        <v>1.0831128</v>
      </c>
      <c r="H12" s="25">
        <f t="shared" si="1"/>
        <v>1.0831128</v>
      </c>
    </row>
    <row r="13" spans="1:8" s="4" customFormat="1" ht="18" customHeight="1">
      <c r="A13" s="49" t="s">
        <v>25</v>
      </c>
      <c r="B13" s="36" t="s">
        <v>23</v>
      </c>
      <c r="C13" s="29">
        <f>C14+C17+C18</f>
        <v>160000000</v>
      </c>
      <c r="D13" s="29">
        <f>D14+D17+D18</f>
        <v>160000000</v>
      </c>
      <c r="E13" s="29">
        <f>E14+E15+E17+E18+E21+E22</f>
        <v>330587041</v>
      </c>
      <c r="F13" s="29">
        <f>F14+F22</f>
        <v>330587041</v>
      </c>
      <c r="G13" s="52">
        <f t="shared" si="0"/>
        <v>2.06616900625</v>
      </c>
      <c r="H13" s="52">
        <f t="shared" si="1"/>
        <v>2.06616900625</v>
      </c>
    </row>
    <row r="14" spans="1:8" ht="18" customHeight="1">
      <c r="A14" s="26">
        <v>1</v>
      </c>
      <c r="B14" s="27" t="s">
        <v>26</v>
      </c>
      <c r="C14" s="28">
        <f>C20+C16</f>
        <v>13000000</v>
      </c>
      <c r="D14" s="28">
        <f>D20+D16</f>
        <v>13000000</v>
      </c>
      <c r="E14" s="28">
        <f>E16+E20</f>
        <v>171856043</v>
      </c>
      <c r="F14" s="28">
        <f>SUM(F15:F21)</f>
        <v>330587041</v>
      </c>
      <c r="G14" s="25">
        <f t="shared" si="0"/>
        <v>13.219695615384616</v>
      </c>
      <c r="H14" s="25">
        <f t="shared" si="1"/>
        <v>25.429772384615383</v>
      </c>
    </row>
    <row r="15" spans="1:8" ht="18" customHeight="1">
      <c r="A15" s="26"/>
      <c r="B15" s="37" t="s">
        <v>27</v>
      </c>
      <c r="C15" s="28"/>
      <c r="D15" s="28">
        <f t="shared" si="2"/>
        <v>0</v>
      </c>
      <c r="E15" s="28">
        <v>1579087</v>
      </c>
      <c r="F15" s="28">
        <f aca="true" t="shared" si="3" ref="F15:F20">E15</f>
        <v>1579087</v>
      </c>
      <c r="G15" s="25"/>
      <c r="H15" s="25"/>
    </row>
    <row r="16" spans="1:8" ht="18" customHeight="1">
      <c r="A16" s="26"/>
      <c r="B16" s="37" t="s">
        <v>29</v>
      </c>
      <c r="C16" s="28">
        <v>7000000</v>
      </c>
      <c r="D16" s="28">
        <f t="shared" si="2"/>
        <v>7000000</v>
      </c>
      <c r="E16" s="28">
        <v>11200000</v>
      </c>
      <c r="F16" s="28">
        <f t="shared" si="3"/>
        <v>11200000</v>
      </c>
      <c r="G16" s="25">
        <f t="shared" si="0"/>
        <v>1.6</v>
      </c>
      <c r="H16" s="25">
        <f t="shared" si="1"/>
        <v>1.6</v>
      </c>
    </row>
    <row r="17" spans="1:8" ht="18" customHeight="1">
      <c r="A17" s="26"/>
      <c r="B17" s="37" t="s">
        <v>30</v>
      </c>
      <c r="C17" s="28">
        <v>103000000</v>
      </c>
      <c r="D17" s="28">
        <f t="shared" si="2"/>
        <v>103000000</v>
      </c>
      <c r="E17" s="28">
        <v>103901993</v>
      </c>
      <c r="F17" s="28">
        <f t="shared" si="3"/>
        <v>103901993</v>
      </c>
      <c r="G17" s="25">
        <f t="shared" si="0"/>
        <v>1.008757213592233</v>
      </c>
      <c r="H17" s="25">
        <f t="shared" si="1"/>
        <v>1.008757213592233</v>
      </c>
    </row>
    <row r="18" spans="1:8" ht="18" customHeight="1">
      <c r="A18" s="26"/>
      <c r="B18" s="37" t="s">
        <v>31</v>
      </c>
      <c r="C18" s="28">
        <v>44000000</v>
      </c>
      <c r="D18" s="28">
        <f t="shared" si="2"/>
        <v>44000000</v>
      </c>
      <c r="E18" s="28">
        <v>44536138</v>
      </c>
      <c r="F18" s="28">
        <f t="shared" si="3"/>
        <v>44536138</v>
      </c>
      <c r="G18" s="25">
        <f t="shared" si="0"/>
        <v>1.0121849545454547</v>
      </c>
      <c r="H18" s="25">
        <f t="shared" si="1"/>
        <v>1.0121849545454547</v>
      </c>
    </row>
    <row r="19" spans="1:8" ht="18" customHeight="1">
      <c r="A19" s="26"/>
      <c r="B19" s="37" t="s">
        <v>87</v>
      </c>
      <c r="C19" s="28"/>
      <c r="D19" s="28"/>
      <c r="E19" s="28"/>
      <c r="F19" s="28">
        <f t="shared" si="3"/>
        <v>0</v>
      </c>
      <c r="G19" s="25"/>
      <c r="H19" s="25"/>
    </row>
    <row r="20" spans="1:8" ht="18" customHeight="1">
      <c r="A20" s="26"/>
      <c r="B20" s="37" t="s">
        <v>28</v>
      </c>
      <c r="C20" s="28">
        <v>6000000</v>
      </c>
      <c r="D20" s="28">
        <f t="shared" si="2"/>
        <v>6000000</v>
      </c>
      <c r="E20" s="28">
        <v>160656043</v>
      </c>
      <c r="F20" s="28">
        <f t="shared" si="3"/>
        <v>160656043</v>
      </c>
      <c r="G20" s="25">
        <f t="shared" si="0"/>
        <v>26.776007166666666</v>
      </c>
      <c r="H20" s="25">
        <f t="shared" si="1"/>
        <v>26.776007166666666</v>
      </c>
    </row>
    <row r="21" spans="1:8" ht="18" customHeight="1">
      <c r="A21" s="26"/>
      <c r="B21" s="37" t="s">
        <v>78</v>
      </c>
      <c r="C21" s="28"/>
      <c r="D21" s="28">
        <f>C21*0.2</f>
        <v>0</v>
      </c>
      <c r="E21" s="28">
        <v>8713780</v>
      </c>
      <c r="F21" s="28">
        <f>E21</f>
        <v>8713780</v>
      </c>
      <c r="G21" s="25"/>
      <c r="H21" s="25"/>
    </row>
    <row r="22" spans="1:8" ht="18" customHeight="1">
      <c r="A22" s="26">
        <v>2</v>
      </c>
      <c r="B22" s="27" t="s">
        <v>32</v>
      </c>
      <c r="C22" s="28"/>
      <c r="D22" s="28"/>
      <c r="E22" s="28"/>
      <c r="F22" s="28"/>
      <c r="G22" s="25"/>
      <c r="H22" s="25"/>
    </row>
    <row r="23" spans="1:8" s="4" customFormat="1" ht="18" customHeight="1">
      <c r="A23" s="49" t="s">
        <v>39</v>
      </c>
      <c r="B23" s="36" t="s">
        <v>33</v>
      </c>
      <c r="C23" s="29"/>
      <c r="D23" s="29"/>
      <c r="E23" s="29"/>
      <c r="F23" s="29"/>
      <c r="G23" s="25"/>
      <c r="H23" s="25"/>
    </row>
    <row r="24" spans="1:8" s="4" customFormat="1" ht="18" customHeight="1">
      <c r="A24" s="49" t="s">
        <v>40</v>
      </c>
      <c r="B24" s="36" t="s">
        <v>34</v>
      </c>
      <c r="C24" s="29"/>
      <c r="D24" s="29"/>
      <c r="E24" s="29">
        <v>552741329</v>
      </c>
      <c r="F24" s="29">
        <f>E24</f>
        <v>552741329</v>
      </c>
      <c r="G24" s="25"/>
      <c r="H24" s="25"/>
    </row>
    <row r="25" spans="1:8" s="4" customFormat="1" ht="18" customHeight="1">
      <c r="A25" s="49" t="s">
        <v>41</v>
      </c>
      <c r="B25" s="36" t="s">
        <v>35</v>
      </c>
      <c r="C25" s="29"/>
      <c r="D25" s="29"/>
      <c r="E25" s="29"/>
      <c r="F25" s="29"/>
      <c r="G25" s="25"/>
      <c r="H25" s="25"/>
    </row>
    <row r="26" spans="1:8" s="4" customFormat="1" ht="18" customHeight="1">
      <c r="A26" s="49" t="s">
        <v>42</v>
      </c>
      <c r="B26" s="36" t="s">
        <v>36</v>
      </c>
      <c r="C26" s="29">
        <f>C27+C28</f>
        <v>4162000000</v>
      </c>
      <c r="D26" s="29">
        <f>D27+D28</f>
        <v>4162000000</v>
      </c>
      <c r="E26" s="29">
        <f>E27+E28</f>
        <v>5484664800</v>
      </c>
      <c r="F26" s="29">
        <f>F27+F28</f>
        <v>5484664800</v>
      </c>
      <c r="G26" s="52">
        <f aca="true" t="shared" si="4" ref="G26:H28">E26/C26</f>
        <v>1.3177954829408938</v>
      </c>
      <c r="H26" s="52">
        <f t="shared" si="4"/>
        <v>1.3177954829408938</v>
      </c>
    </row>
    <row r="27" spans="1:8" ht="18" customHeight="1">
      <c r="A27" s="76"/>
      <c r="B27" s="77" t="s">
        <v>37</v>
      </c>
      <c r="C27" s="78">
        <v>3812000000</v>
      </c>
      <c r="D27" s="78">
        <f>C27</f>
        <v>3812000000</v>
      </c>
      <c r="E27" s="78">
        <v>3821900000</v>
      </c>
      <c r="F27" s="78">
        <f>E27</f>
        <v>3821900000</v>
      </c>
      <c r="G27" s="79">
        <f t="shared" si="4"/>
        <v>1.0025970619097586</v>
      </c>
      <c r="H27" s="79">
        <f t="shared" si="4"/>
        <v>1.0025970619097586</v>
      </c>
    </row>
    <row r="28" spans="1:8" ht="18" customHeight="1">
      <c r="A28" s="70"/>
      <c r="B28" s="69" t="s">
        <v>38</v>
      </c>
      <c r="C28" s="63">
        <v>350000000</v>
      </c>
      <c r="D28" s="63">
        <f>C28</f>
        <v>350000000</v>
      </c>
      <c r="E28" s="63">
        <v>1662764800</v>
      </c>
      <c r="F28" s="63">
        <f>E28</f>
        <v>1662764800</v>
      </c>
      <c r="G28" s="80">
        <f t="shared" si="4"/>
        <v>4.750756571428571</v>
      </c>
      <c r="H28" s="80">
        <f t="shared" si="4"/>
        <v>4.750756571428571</v>
      </c>
    </row>
    <row r="29" spans="1:8" ht="15.75">
      <c r="A29" s="7"/>
      <c r="B29" s="81" t="s">
        <v>100</v>
      </c>
      <c r="C29" s="85" t="s">
        <v>101</v>
      </c>
      <c r="D29" s="85"/>
      <c r="E29" s="85"/>
      <c r="F29" s="85"/>
      <c r="G29" s="85"/>
      <c r="H29" s="85"/>
    </row>
    <row r="30" spans="1:8" ht="15.75">
      <c r="A30" s="7"/>
      <c r="B30" s="7"/>
      <c r="C30" s="14"/>
      <c r="D30" s="14"/>
      <c r="E30" s="14"/>
      <c r="F30" s="14"/>
      <c r="G30" s="7"/>
      <c r="H30" s="7"/>
    </row>
    <row r="31" ht="15.75">
      <c r="B31" s="7"/>
    </row>
    <row r="32" ht="15.75">
      <c r="B32" s="7"/>
    </row>
    <row r="33" ht="15.75">
      <c r="B33" s="7"/>
    </row>
  </sheetData>
  <sheetProtection/>
  <mergeCells count="8">
    <mergeCell ref="C29:H29"/>
    <mergeCell ref="A2:H2"/>
    <mergeCell ref="A3:H3"/>
    <mergeCell ref="C4:D4"/>
    <mergeCell ref="E4:F4"/>
    <mergeCell ref="G4:H4"/>
    <mergeCell ref="B4:B5"/>
    <mergeCell ref="A4:A5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SheetLayoutView="100" zoomScalePageLayoutView="0" workbookViewId="0" topLeftCell="A16">
      <selection activeCell="C22" sqref="C22"/>
    </sheetView>
  </sheetViews>
  <sheetFormatPr defaultColWidth="9.140625" defaultRowHeight="12.75"/>
  <cols>
    <col min="1" max="1" width="5.7109375" style="1" customWidth="1"/>
    <col min="2" max="2" width="31.140625" style="1" customWidth="1"/>
    <col min="3" max="3" width="13.8515625" style="8" customWidth="1"/>
    <col min="4" max="4" width="12.140625" style="8" customWidth="1"/>
    <col min="5" max="5" width="15.8515625" style="8" customWidth="1"/>
    <col min="6" max="6" width="16.421875" style="8" customWidth="1"/>
    <col min="7" max="7" width="14.8515625" style="8" customWidth="1"/>
    <col min="8" max="8" width="17.00390625" style="8" customWidth="1"/>
    <col min="9" max="9" width="11.421875" style="18" customWidth="1"/>
    <col min="10" max="10" width="11.00390625" style="18" customWidth="1"/>
    <col min="11" max="11" width="11.140625" style="18" customWidth="1"/>
    <col min="12" max="16384" width="9.140625" style="1" customWidth="1"/>
  </cols>
  <sheetData>
    <row r="1" spans="1:10" ht="15.75">
      <c r="A1" s="4" t="s">
        <v>92</v>
      </c>
      <c r="B1" s="4"/>
      <c r="E1" s="9"/>
      <c r="F1" s="9"/>
      <c r="G1" s="9"/>
      <c r="H1" s="9"/>
      <c r="I1" s="17" t="s">
        <v>75</v>
      </c>
      <c r="J1" s="17"/>
    </row>
    <row r="2" spans="1:11" ht="21.75" customHeight="1">
      <c r="A2" s="85" t="s">
        <v>106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24" customHeight="1">
      <c r="A3" s="86" t="s">
        <v>121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4:10" ht="15.75">
      <c r="D4" s="13"/>
      <c r="E4" s="13"/>
      <c r="F4" s="13"/>
      <c r="G4" s="13"/>
      <c r="H4" s="13"/>
      <c r="I4" s="13"/>
      <c r="J4" s="19"/>
    </row>
    <row r="5" spans="1:11" s="4" customFormat="1" ht="15.75">
      <c r="A5" s="97" t="s">
        <v>12</v>
      </c>
      <c r="B5" s="97" t="s">
        <v>13</v>
      </c>
      <c r="C5" s="98" t="s">
        <v>1</v>
      </c>
      <c r="D5" s="99"/>
      <c r="E5" s="99"/>
      <c r="F5" s="98" t="s">
        <v>72</v>
      </c>
      <c r="G5" s="99"/>
      <c r="H5" s="99"/>
      <c r="I5" s="100" t="s">
        <v>74</v>
      </c>
      <c r="J5" s="101"/>
      <c r="K5" s="101"/>
    </row>
    <row r="6" spans="1:11" s="4" customFormat="1" ht="38.25">
      <c r="A6" s="97"/>
      <c r="B6" s="97"/>
      <c r="C6" s="57" t="s">
        <v>55</v>
      </c>
      <c r="D6" s="57" t="s">
        <v>56</v>
      </c>
      <c r="E6" s="57" t="s">
        <v>57</v>
      </c>
      <c r="F6" s="57" t="s">
        <v>55</v>
      </c>
      <c r="G6" s="57" t="s">
        <v>56</v>
      </c>
      <c r="H6" s="57" t="s">
        <v>57</v>
      </c>
      <c r="I6" s="58" t="s">
        <v>55</v>
      </c>
      <c r="J6" s="58" t="s">
        <v>56</v>
      </c>
      <c r="K6" s="58" t="s">
        <v>57</v>
      </c>
    </row>
    <row r="7" spans="1:11" s="4" customFormat="1" ht="15.75">
      <c r="A7" s="3" t="s">
        <v>58</v>
      </c>
      <c r="B7" s="3" t="s">
        <v>59</v>
      </c>
      <c r="C7" s="12"/>
      <c r="D7" s="12"/>
      <c r="E7" s="12"/>
      <c r="F7" s="12"/>
      <c r="G7" s="12"/>
      <c r="H7" s="12"/>
      <c r="I7" s="15"/>
      <c r="J7" s="15"/>
      <c r="K7" s="15"/>
    </row>
    <row r="8" spans="1:11" s="4" customFormat="1" ht="19.5" customHeight="1">
      <c r="A8" s="20"/>
      <c r="B8" s="20" t="s">
        <v>44</v>
      </c>
      <c r="C8" s="21">
        <f>C10+C11+C12+C15+C16+C17+C20+C21+C22+C23</f>
        <v>4348000000</v>
      </c>
      <c r="D8" s="21">
        <f>D17</f>
        <v>350000000</v>
      </c>
      <c r="E8" s="21">
        <f>E10+E11+E12+E15+E17+E20+E21+E22+E23</f>
        <v>3998000000</v>
      </c>
      <c r="F8" s="21">
        <f>G8+H8</f>
        <v>5793460841</v>
      </c>
      <c r="G8" s="21">
        <f>G12+G17</f>
        <v>788645000</v>
      </c>
      <c r="H8" s="21">
        <f>H10+H11+H12+H13+H14+H15+H17+H20+H21+H22+H23+H25</f>
        <v>5004815841</v>
      </c>
      <c r="I8" s="22">
        <f>F8/C8</f>
        <v>1.332442695722171</v>
      </c>
      <c r="J8" s="52">
        <f>G8/D8</f>
        <v>2.2532714285714284</v>
      </c>
      <c r="K8" s="22">
        <f>H8/E8</f>
        <v>1.2518298751875938</v>
      </c>
    </row>
    <row r="9" spans="1:11" s="2" customFormat="1" ht="19.5" customHeight="1">
      <c r="A9" s="23"/>
      <c r="B9" s="23" t="s">
        <v>45</v>
      </c>
      <c r="C9" s="24">
        <f>D9+E9</f>
        <v>0</v>
      </c>
      <c r="D9" s="24"/>
      <c r="E9" s="24"/>
      <c r="F9" s="24">
        <f>G9+H9</f>
        <v>0</v>
      </c>
      <c r="G9" s="24"/>
      <c r="H9" s="24"/>
      <c r="I9" s="25"/>
      <c r="J9" s="25"/>
      <c r="K9" s="25"/>
    </row>
    <row r="10" spans="1:11" ht="19.5" customHeight="1">
      <c r="A10" s="26">
        <v>1</v>
      </c>
      <c r="B10" s="27" t="s">
        <v>46</v>
      </c>
      <c r="C10" s="28">
        <v>18000000</v>
      </c>
      <c r="D10" s="28"/>
      <c r="E10" s="28">
        <f>C10</f>
        <v>18000000</v>
      </c>
      <c r="F10" s="28">
        <v>9895000</v>
      </c>
      <c r="G10" s="28"/>
      <c r="H10" s="28">
        <v>9895000</v>
      </c>
      <c r="I10" s="25">
        <f>F10/C10</f>
        <v>0.5497222222222222</v>
      </c>
      <c r="J10" s="25"/>
      <c r="K10" s="25">
        <f aca="true" t="shared" si="0" ref="K10:K23">H10/E10</f>
        <v>0.5497222222222222</v>
      </c>
    </row>
    <row r="11" spans="1:11" ht="19.5" customHeight="1">
      <c r="A11" s="26">
        <v>2</v>
      </c>
      <c r="B11" s="27" t="s">
        <v>47</v>
      </c>
      <c r="C11" s="28">
        <v>42000000</v>
      </c>
      <c r="D11" s="28"/>
      <c r="E11" s="28">
        <f>C11</f>
        <v>42000000</v>
      </c>
      <c r="F11" s="28">
        <v>38160800</v>
      </c>
      <c r="G11" s="28"/>
      <c r="H11" s="28">
        <v>38160800</v>
      </c>
      <c r="I11" s="25">
        <f>F11/C11</f>
        <v>0.9085904761904762</v>
      </c>
      <c r="J11" s="25"/>
      <c r="K11" s="25">
        <f t="shared" si="0"/>
        <v>0.9085904761904762</v>
      </c>
    </row>
    <row r="12" spans="1:11" ht="19.5" customHeight="1">
      <c r="A12" s="26">
        <v>3</v>
      </c>
      <c r="B12" s="27" t="s">
        <v>48</v>
      </c>
      <c r="C12" s="28">
        <v>38000000</v>
      </c>
      <c r="D12" s="28"/>
      <c r="E12" s="28">
        <v>38000000</v>
      </c>
      <c r="F12" s="28">
        <f>G12+H12</f>
        <v>284026000</v>
      </c>
      <c r="G12" s="28">
        <v>159276000</v>
      </c>
      <c r="H12" s="28">
        <v>124750000</v>
      </c>
      <c r="I12" s="25">
        <f>F12/C12</f>
        <v>7.474368421052632</v>
      </c>
      <c r="J12" s="25"/>
      <c r="K12" s="25">
        <f t="shared" si="0"/>
        <v>3.2828947368421053</v>
      </c>
    </row>
    <row r="13" spans="1:11" s="4" customFormat="1" ht="19.5" customHeight="1">
      <c r="A13" s="26">
        <v>4</v>
      </c>
      <c r="B13" s="27" t="s">
        <v>49</v>
      </c>
      <c r="C13" s="28"/>
      <c r="D13" s="29"/>
      <c r="E13" s="28">
        <f>C13</f>
        <v>0</v>
      </c>
      <c r="F13" s="28">
        <f>H13</f>
        <v>16279000</v>
      </c>
      <c r="G13" s="28"/>
      <c r="H13" s="28">
        <v>16279000</v>
      </c>
      <c r="I13" s="25"/>
      <c r="J13" s="25"/>
      <c r="K13" s="25"/>
    </row>
    <row r="14" spans="1:11" ht="19.5" customHeight="1">
      <c r="A14" s="26">
        <v>5</v>
      </c>
      <c r="B14" s="27" t="s">
        <v>50</v>
      </c>
      <c r="C14" s="28"/>
      <c r="D14" s="28"/>
      <c r="E14" s="28">
        <f>C14</f>
        <v>0</v>
      </c>
      <c r="F14" s="28">
        <f>H14</f>
        <v>16050000</v>
      </c>
      <c r="G14" s="28"/>
      <c r="H14" s="28">
        <v>16050000</v>
      </c>
      <c r="I14" s="25"/>
      <c r="J14" s="25"/>
      <c r="K14" s="25"/>
    </row>
    <row r="15" spans="1:11" ht="19.5" customHeight="1">
      <c r="A15" s="26">
        <v>6</v>
      </c>
      <c r="B15" s="27" t="s">
        <v>80</v>
      </c>
      <c r="C15" s="28">
        <v>292000000</v>
      </c>
      <c r="D15" s="28"/>
      <c r="E15" s="28">
        <f>C15</f>
        <v>292000000</v>
      </c>
      <c r="F15" s="28">
        <f>H15</f>
        <v>360633867</v>
      </c>
      <c r="G15" s="28"/>
      <c r="H15" s="28">
        <v>360633867</v>
      </c>
      <c r="I15" s="25">
        <f aca="true" t="shared" si="1" ref="I15:I23">F15/C15</f>
        <v>1.2350474897260273</v>
      </c>
      <c r="J15" s="25"/>
      <c r="K15" s="25">
        <f t="shared" si="0"/>
        <v>1.2350474897260273</v>
      </c>
    </row>
    <row r="16" spans="1:11" ht="19.5" customHeight="1">
      <c r="A16" s="26"/>
      <c r="B16" s="27" t="s">
        <v>93</v>
      </c>
      <c r="C16" s="28"/>
      <c r="D16" s="28"/>
      <c r="E16" s="28"/>
      <c r="F16" s="28">
        <f>H16</f>
        <v>57394800</v>
      </c>
      <c r="G16" s="28"/>
      <c r="H16" s="28">
        <v>57394800</v>
      </c>
      <c r="I16" s="25"/>
      <c r="J16" s="25"/>
      <c r="K16" s="25"/>
    </row>
    <row r="17" spans="1:11" s="4" customFormat="1" ht="19.5" customHeight="1">
      <c r="A17" s="49">
        <v>7</v>
      </c>
      <c r="B17" s="36" t="s">
        <v>91</v>
      </c>
      <c r="C17" s="29">
        <v>380217000</v>
      </c>
      <c r="D17" s="29">
        <v>350000000</v>
      </c>
      <c r="E17" s="29">
        <v>30217000</v>
      </c>
      <c r="F17" s="29">
        <f>F18+F19</f>
        <v>822423000</v>
      </c>
      <c r="G17" s="29">
        <f>G18+G19</f>
        <v>629369000</v>
      </c>
      <c r="H17" s="29">
        <f>H18+H19</f>
        <v>193054000</v>
      </c>
      <c r="I17" s="52"/>
      <c r="J17" s="52">
        <f>G17/D17</f>
        <v>1.7981971428571428</v>
      </c>
      <c r="K17" s="52"/>
    </row>
    <row r="18" spans="1:11" ht="19.5" customHeight="1">
      <c r="A18" s="26"/>
      <c r="B18" s="27" t="s">
        <v>108</v>
      </c>
      <c r="C18" s="28">
        <v>380217000</v>
      </c>
      <c r="D18" s="28">
        <f>D17</f>
        <v>350000000</v>
      </c>
      <c r="E18" s="28">
        <f>E17</f>
        <v>30217000</v>
      </c>
      <c r="F18" s="28">
        <f>G18+H18</f>
        <v>387369000</v>
      </c>
      <c r="G18" s="28">
        <v>350000000</v>
      </c>
      <c r="H18" s="28">
        <v>37369000</v>
      </c>
      <c r="I18" s="25"/>
      <c r="J18" s="25"/>
      <c r="K18" s="25"/>
    </row>
    <row r="19" spans="1:11" ht="19.5" customHeight="1">
      <c r="A19" s="26"/>
      <c r="B19" s="27" t="s">
        <v>107</v>
      </c>
      <c r="C19" s="28"/>
      <c r="D19" s="28"/>
      <c r="E19" s="28"/>
      <c r="F19" s="28">
        <f>G19+H19</f>
        <v>435054000</v>
      </c>
      <c r="G19" s="28">
        <v>279369000</v>
      </c>
      <c r="H19" s="28">
        <v>155685000</v>
      </c>
      <c r="I19" s="25"/>
      <c r="J19" s="25"/>
      <c r="K19" s="25"/>
    </row>
    <row r="20" spans="1:11" ht="39" customHeight="1">
      <c r="A20" s="53">
        <v>8</v>
      </c>
      <c r="B20" s="54" t="s">
        <v>51</v>
      </c>
      <c r="C20" s="55">
        <v>3453783000</v>
      </c>
      <c r="D20" s="55"/>
      <c r="E20" s="55">
        <f>C20</f>
        <v>3453783000</v>
      </c>
      <c r="F20" s="55">
        <f>G20+H20</f>
        <v>3756207374</v>
      </c>
      <c r="G20" s="55"/>
      <c r="H20" s="55">
        <v>3756207374</v>
      </c>
      <c r="I20" s="56">
        <f t="shared" si="1"/>
        <v>1.0875632238620667</v>
      </c>
      <c r="J20" s="56"/>
      <c r="K20" s="56">
        <f t="shared" si="0"/>
        <v>1.0875632238620667</v>
      </c>
    </row>
    <row r="21" spans="1:11" ht="19.5" customHeight="1">
      <c r="A21" s="26">
        <v>9</v>
      </c>
      <c r="B21" s="27" t="s">
        <v>52</v>
      </c>
      <c r="C21" s="28">
        <v>27000000</v>
      </c>
      <c r="D21" s="28"/>
      <c r="E21" s="28">
        <f aca="true" t="shared" si="2" ref="E21:E26">C21</f>
        <v>27000000</v>
      </c>
      <c r="F21" s="28">
        <f>H21</f>
        <v>141161000</v>
      </c>
      <c r="G21" s="28"/>
      <c r="H21" s="82">
        <v>141161000</v>
      </c>
      <c r="I21" s="43">
        <f t="shared" si="1"/>
        <v>5.228185185185185</v>
      </c>
      <c r="J21" s="25"/>
      <c r="K21" s="43">
        <f t="shared" si="0"/>
        <v>5.228185185185185</v>
      </c>
    </row>
    <row r="22" spans="1:11" ht="19.5" customHeight="1">
      <c r="A22" s="26">
        <v>10</v>
      </c>
      <c r="B22" s="27" t="s">
        <v>53</v>
      </c>
      <c r="C22" s="28">
        <v>20000000</v>
      </c>
      <c r="D22" s="28"/>
      <c r="E22" s="28">
        <f t="shared" si="2"/>
        <v>20000000</v>
      </c>
      <c r="F22" s="28">
        <f>H22</f>
        <v>234930800</v>
      </c>
      <c r="G22" s="28"/>
      <c r="H22" s="82">
        <v>234930800</v>
      </c>
      <c r="I22" s="25">
        <f t="shared" si="1"/>
        <v>11.74654</v>
      </c>
      <c r="J22" s="25"/>
      <c r="K22" s="25">
        <f t="shared" si="0"/>
        <v>11.74654</v>
      </c>
    </row>
    <row r="23" spans="1:11" ht="19.5" customHeight="1">
      <c r="A23" s="26">
        <v>11</v>
      </c>
      <c r="B23" s="27" t="s">
        <v>54</v>
      </c>
      <c r="C23" s="28">
        <v>77000000</v>
      </c>
      <c r="D23" s="28"/>
      <c r="E23" s="28">
        <f t="shared" si="2"/>
        <v>77000000</v>
      </c>
      <c r="F23" s="28">
        <f>H23</f>
        <v>98550000</v>
      </c>
      <c r="G23" s="28"/>
      <c r="H23" s="82">
        <v>98550000</v>
      </c>
      <c r="I23" s="25">
        <f t="shared" si="1"/>
        <v>1.2798701298701298</v>
      </c>
      <c r="J23" s="25"/>
      <c r="K23" s="25">
        <f t="shared" si="0"/>
        <v>1.2798701298701298</v>
      </c>
    </row>
    <row r="24" spans="1:11" ht="19.5" customHeight="1">
      <c r="A24" s="26">
        <v>12</v>
      </c>
      <c r="B24" s="27" t="s">
        <v>86</v>
      </c>
      <c r="C24" s="28"/>
      <c r="D24" s="28"/>
      <c r="E24" s="28">
        <f t="shared" si="2"/>
        <v>0</v>
      </c>
      <c r="F24" s="28"/>
      <c r="G24" s="28"/>
      <c r="H24" s="82"/>
      <c r="I24" s="25"/>
      <c r="J24" s="25"/>
      <c r="K24" s="25"/>
    </row>
    <row r="25" spans="1:11" s="4" customFormat="1" ht="19.5" customHeight="1">
      <c r="A25" s="26">
        <v>13</v>
      </c>
      <c r="B25" s="27" t="s">
        <v>79</v>
      </c>
      <c r="C25" s="28"/>
      <c r="D25" s="28"/>
      <c r="E25" s="28">
        <f t="shared" si="2"/>
        <v>0</v>
      </c>
      <c r="F25" s="28">
        <v>24370000</v>
      </c>
      <c r="G25" s="28"/>
      <c r="H25" s="28">
        <v>15144000</v>
      </c>
      <c r="I25" s="25"/>
      <c r="J25" s="25"/>
      <c r="K25" s="25"/>
    </row>
    <row r="26" spans="1:11" ht="19.5" customHeight="1">
      <c r="A26" s="26">
        <v>14</v>
      </c>
      <c r="B26" s="27" t="s">
        <v>81</v>
      </c>
      <c r="C26" s="28"/>
      <c r="D26" s="28"/>
      <c r="E26" s="28">
        <f t="shared" si="2"/>
        <v>0</v>
      </c>
      <c r="F26" s="28">
        <f>H26</f>
        <v>0</v>
      </c>
      <c r="G26" s="28"/>
      <c r="H26" s="28">
        <f>'can doi'!D11</f>
        <v>0</v>
      </c>
      <c r="I26" s="25"/>
      <c r="J26" s="25"/>
      <c r="K26" s="25"/>
    </row>
    <row r="27" spans="1:11" ht="15.75">
      <c r="A27" s="51"/>
      <c r="B27" s="31"/>
      <c r="C27" s="32"/>
      <c r="D27" s="32"/>
      <c r="E27" s="32"/>
      <c r="F27" s="32"/>
      <c r="G27" s="32"/>
      <c r="H27" s="32"/>
      <c r="I27" s="34"/>
      <c r="J27" s="34"/>
      <c r="K27" s="34"/>
    </row>
    <row r="28" spans="1:11" s="16" customFormat="1" ht="15.75">
      <c r="A28" s="7"/>
      <c r="B28" s="71" t="s">
        <v>100</v>
      </c>
      <c r="C28" s="96" t="s">
        <v>101</v>
      </c>
      <c r="D28" s="96"/>
      <c r="E28" s="96"/>
      <c r="F28" s="96"/>
      <c r="G28" s="96"/>
      <c r="H28" s="96"/>
      <c r="I28" s="96"/>
      <c r="J28" s="96"/>
      <c r="K28" s="96"/>
    </row>
  </sheetData>
  <sheetProtection/>
  <mergeCells count="8">
    <mergeCell ref="C28:K28"/>
    <mergeCell ref="B5:B6"/>
    <mergeCell ref="A5:A6"/>
    <mergeCell ref="A2:K2"/>
    <mergeCell ref="A3:K3"/>
    <mergeCell ref="C5:E5"/>
    <mergeCell ref="F5:H5"/>
    <mergeCell ref="I5:K5"/>
  </mergeCells>
  <printOptions/>
  <pageMargins left="0.15748031496062992" right="0" top="0.3937007874015748" bottom="0.3937007874015748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140625" defaultRowHeight="12.75"/>
  <cols>
    <col min="1" max="1" width="39.140625" style="1" customWidth="1"/>
    <col min="2" max="2" width="11.00390625" style="1" customWidth="1"/>
    <col min="3" max="3" width="11.8515625" style="1" customWidth="1"/>
    <col min="4" max="4" width="8.421875" style="1" customWidth="1"/>
    <col min="5" max="5" width="10.8515625" style="1" customWidth="1"/>
    <col min="6" max="6" width="12.140625" style="4" customWidth="1"/>
    <col min="7" max="7" width="12.00390625" style="1" customWidth="1"/>
    <col min="8" max="8" width="11.57421875" style="1" customWidth="1"/>
    <col min="9" max="9" width="11.140625" style="1" customWidth="1"/>
    <col min="10" max="13" width="9.140625" style="1" customWidth="1"/>
    <col min="14" max="14" width="12.421875" style="1" bestFit="1" customWidth="1"/>
    <col min="15" max="16384" width="9.140625" style="1" customWidth="1"/>
  </cols>
  <sheetData>
    <row r="1" spans="1:7" ht="15.75">
      <c r="A1" s="4" t="s">
        <v>92</v>
      </c>
      <c r="G1" s="1" t="s">
        <v>77</v>
      </c>
    </row>
    <row r="2" spans="1:11" s="44" customFormat="1" ht="22.5" customHeight="1">
      <c r="A2" s="109" t="s">
        <v>110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s="44" customFormat="1" ht="15.75" customHeight="1">
      <c r="A3" s="45"/>
      <c r="B3" s="45"/>
      <c r="C3" s="45"/>
      <c r="D3" s="45"/>
      <c r="E3" s="45"/>
      <c r="F3" s="46"/>
      <c r="G3" s="45"/>
      <c r="H3" s="45" t="s">
        <v>88</v>
      </c>
      <c r="I3" s="45"/>
      <c r="J3" s="45"/>
      <c r="K3" s="45"/>
    </row>
    <row r="4" spans="1:11" ht="15.75">
      <c r="A4" s="97" t="s">
        <v>60</v>
      </c>
      <c r="B4" s="110" t="s">
        <v>82</v>
      </c>
      <c r="C4" s="102" t="s">
        <v>83</v>
      </c>
      <c r="D4" s="104"/>
      <c r="E4" s="110" t="s">
        <v>109</v>
      </c>
      <c r="F4" s="111" t="s">
        <v>111</v>
      </c>
      <c r="G4" s="112"/>
      <c r="H4" s="112"/>
      <c r="I4" s="112"/>
      <c r="J4" s="112"/>
      <c r="K4" s="104"/>
    </row>
    <row r="5" spans="1:11" ht="33.75" customHeight="1">
      <c r="A5" s="97"/>
      <c r="B5" s="110"/>
      <c r="C5" s="97" t="s">
        <v>61</v>
      </c>
      <c r="D5" s="110" t="s">
        <v>84</v>
      </c>
      <c r="E5" s="110"/>
      <c r="F5" s="97" t="s">
        <v>61</v>
      </c>
      <c r="G5" s="110" t="s">
        <v>85</v>
      </c>
      <c r="H5" s="102" t="s">
        <v>90</v>
      </c>
      <c r="I5" s="103"/>
      <c r="J5" s="103"/>
      <c r="K5" s="104"/>
    </row>
    <row r="6" spans="1:11" ht="56.25" customHeight="1">
      <c r="A6" s="97"/>
      <c r="B6" s="110"/>
      <c r="C6" s="97"/>
      <c r="D6" s="110"/>
      <c r="E6" s="110"/>
      <c r="F6" s="97"/>
      <c r="G6" s="110"/>
      <c r="H6" s="47" t="s">
        <v>62</v>
      </c>
      <c r="I6" s="47" t="s">
        <v>94</v>
      </c>
      <c r="J6" s="47" t="s">
        <v>89</v>
      </c>
      <c r="K6" s="47" t="s">
        <v>112</v>
      </c>
    </row>
    <row r="7" spans="1:11" ht="36.75" customHeight="1">
      <c r="A7" s="72" t="s">
        <v>61</v>
      </c>
      <c r="B7" s="73"/>
      <c r="C7" s="74">
        <f>C8+C13</f>
        <v>11833000</v>
      </c>
      <c r="D7" s="74"/>
      <c r="E7" s="74"/>
      <c r="F7" s="74">
        <f>F8+F13</f>
        <v>788645</v>
      </c>
      <c r="G7" s="74"/>
      <c r="H7" s="74"/>
      <c r="I7" s="74">
        <f>I8+I13</f>
        <v>480065</v>
      </c>
      <c r="J7" s="74">
        <f>J8+J13</f>
        <v>0</v>
      </c>
      <c r="K7" s="74">
        <f>K8</f>
        <v>308580</v>
      </c>
    </row>
    <row r="8" spans="1:11" s="48" customFormat="1" ht="22.5" customHeight="1">
      <c r="A8" s="5" t="s">
        <v>63</v>
      </c>
      <c r="B8" s="5"/>
      <c r="C8" s="12">
        <f>SUM(C9:C12)</f>
        <v>9133000</v>
      </c>
      <c r="D8" s="12"/>
      <c r="E8" s="12"/>
      <c r="F8" s="12">
        <f aca="true" t="shared" si="0" ref="F8:K8">SUM(F9:F12)</f>
        <v>308580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308580</v>
      </c>
    </row>
    <row r="9" spans="1:11" ht="38.25" customHeight="1">
      <c r="A9" s="61" t="s">
        <v>97</v>
      </c>
      <c r="B9" s="62" t="s">
        <v>96</v>
      </c>
      <c r="C9" s="64">
        <v>3198000</v>
      </c>
      <c r="D9" s="64"/>
      <c r="E9" s="64"/>
      <c r="F9" s="64">
        <v>96910</v>
      </c>
      <c r="G9" s="64"/>
      <c r="H9" s="64"/>
      <c r="I9" s="64"/>
      <c r="J9" s="64"/>
      <c r="K9" s="64">
        <f>F9</f>
        <v>96910</v>
      </c>
    </row>
    <row r="10" spans="1:11" ht="34.5" customHeight="1">
      <c r="A10" s="61" t="s">
        <v>98</v>
      </c>
      <c r="B10" s="62" t="s">
        <v>95</v>
      </c>
      <c r="C10" s="64">
        <v>1075000</v>
      </c>
      <c r="D10" s="64"/>
      <c r="E10" s="64"/>
      <c r="F10" s="64">
        <v>27374</v>
      </c>
      <c r="G10" s="64"/>
      <c r="H10" s="64"/>
      <c r="I10" s="64"/>
      <c r="J10" s="64"/>
      <c r="K10" s="64">
        <f>F10</f>
        <v>27374</v>
      </c>
    </row>
    <row r="11" spans="1:11" ht="30.75" customHeight="1">
      <c r="A11" s="61" t="s">
        <v>117</v>
      </c>
      <c r="B11" s="62" t="s">
        <v>95</v>
      </c>
      <c r="C11" s="64">
        <v>810000</v>
      </c>
      <c r="D11" s="64"/>
      <c r="E11" s="64"/>
      <c r="F11" s="64">
        <v>25020</v>
      </c>
      <c r="G11" s="64"/>
      <c r="H11" s="64"/>
      <c r="I11" s="64"/>
      <c r="J11" s="64"/>
      <c r="K11" s="64">
        <f>F11</f>
        <v>25020</v>
      </c>
    </row>
    <row r="12" spans="1:11" s="4" customFormat="1" ht="37.5" customHeight="1">
      <c r="A12" s="65" t="s">
        <v>115</v>
      </c>
      <c r="B12" s="62" t="s">
        <v>113</v>
      </c>
      <c r="C12" s="64">
        <v>4050000</v>
      </c>
      <c r="D12" s="64"/>
      <c r="E12" s="64"/>
      <c r="F12" s="64">
        <v>159276</v>
      </c>
      <c r="G12" s="64"/>
      <c r="H12" s="64"/>
      <c r="I12" s="64"/>
      <c r="J12" s="64"/>
      <c r="K12" s="64">
        <f>F12</f>
        <v>159276</v>
      </c>
    </row>
    <row r="13" spans="1:12" ht="21.75" customHeight="1">
      <c r="A13" s="66" t="s">
        <v>64</v>
      </c>
      <c r="B13" s="62"/>
      <c r="C13" s="67">
        <f>C14+C15</f>
        <v>2700000</v>
      </c>
      <c r="D13" s="67">
        <f aca="true" t="shared" si="1" ref="D13:J13">D14+D15</f>
        <v>0</v>
      </c>
      <c r="E13" s="67">
        <f t="shared" si="1"/>
        <v>0</v>
      </c>
      <c r="F13" s="67">
        <f t="shared" si="1"/>
        <v>480065</v>
      </c>
      <c r="G13" s="67">
        <f t="shared" si="1"/>
        <v>0</v>
      </c>
      <c r="H13" s="67">
        <f t="shared" si="1"/>
        <v>0</v>
      </c>
      <c r="I13" s="67">
        <f t="shared" si="1"/>
        <v>480065</v>
      </c>
      <c r="J13" s="67">
        <f t="shared" si="1"/>
        <v>0</v>
      </c>
      <c r="K13" s="63"/>
      <c r="L13" s="8"/>
    </row>
    <row r="14" spans="1:12" ht="35.25" customHeight="1">
      <c r="A14" s="65" t="s">
        <v>118</v>
      </c>
      <c r="B14" s="68" t="s">
        <v>114</v>
      </c>
      <c r="C14" s="64">
        <v>700000</v>
      </c>
      <c r="D14" s="64"/>
      <c r="E14" s="64"/>
      <c r="F14" s="64">
        <v>350000</v>
      </c>
      <c r="G14" s="64"/>
      <c r="H14" s="64"/>
      <c r="I14" s="64">
        <f>F14</f>
        <v>350000</v>
      </c>
      <c r="J14" s="64"/>
      <c r="K14" s="64"/>
      <c r="L14" s="8"/>
    </row>
    <row r="15" spans="1:12" ht="30.75" customHeight="1">
      <c r="A15" s="65" t="s">
        <v>116</v>
      </c>
      <c r="B15" s="68" t="s">
        <v>114</v>
      </c>
      <c r="C15" s="64">
        <v>2000000</v>
      </c>
      <c r="D15" s="64"/>
      <c r="E15" s="64"/>
      <c r="F15" s="64">
        <v>130065</v>
      </c>
      <c r="G15" s="64"/>
      <c r="H15" s="64"/>
      <c r="I15" s="64">
        <f>F15</f>
        <v>130065</v>
      </c>
      <c r="J15" s="64"/>
      <c r="K15" s="64"/>
      <c r="L15" s="8"/>
    </row>
    <row r="16" spans="1:12" s="44" customFormat="1" ht="20.25" customHeight="1">
      <c r="A16" s="5" t="s">
        <v>99</v>
      </c>
      <c r="B16" s="5"/>
      <c r="C16" s="12"/>
      <c r="D16" s="12"/>
      <c r="E16" s="12"/>
      <c r="F16" s="12"/>
      <c r="G16" s="12"/>
      <c r="H16" s="12"/>
      <c r="I16" s="12"/>
      <c r="J16" s="12"/>
      <c r="K16" s="5"/>
      <c r="L16" s="50"/>
    </row>
    <row r="17" spans="1:11" s="4" customFormat="1" ht="15.75">
      <c r="A17" s="1"/>
      <c r="B17" s="1"/>
      <c r="C17" s="1"/>
      <c r="D17" s="1"/>
      <c r="E17" s="105" t="s">
        <v>122</v>
      </c>
      <c r="F17" s="105"/>
      <c r="G17" s="105"/>
      <c r="H17" s="105"/>
      <c r="I17" s="60"/>
      <c r="J17" s="1"/>
      <c r="K17" s="1"/>
    </row>
    <row r="18" spans="1:11" s="4" customFormat="1" ht="15.75">
      <c r="A18" s="107" t="s">
        <v>100</v>
      </c>
      <c r="B18" s="107"/>
      <c r="C18" s="1"/>
      <c r="D18" s="1"/>
      <c r="E18" s="85" t="s">
        <v>101</v>
      </c>
      <c r="F18" s="85"/>
      <c r="G18" s="85"/>
      <c r="H18" s="85"/>
      <c r="I18" s="59"/>
      <c r="J18" s="1"/>
      <c r="K18" s="1"/>
    </row>
    <row r="19" spans="1:2" ht="15.75">
      <c r="A19" s="107"/>
      <c r="B19" s="107"/>
    </row>
    <row r="20" spans="1:8" ht="15.75">
      <c r="A20" s="107"/>
      <c r="B20" s="107"/>
      <c r="E20" s="108"/>
      <c r="F20" s="108"/>
      <c r="G20" s="108"/>
      <c r="H20" s="108"/>
    </row>
    <row r="21" spans="1:8" ht="15.75">
      <c r="A21" s="106" t="s">
        <v>103</v>
      </c>
      <c r="B21" s="106"/>
      <c r="E21" s="106" t="s">
        <v>102</v>
      </c>
      <c r="F21" s="106"/>
      <c r="G21" s="106"/>
      <c r="H21" s="106"/>
    </row>
  </sheetData>
  <sheetProtection/>
  <mergeCells count="19">
    <mergeCell ref="A2:K2"/>
    <mergeCell ref="A4:A6"/>
    <mergeCell ref="B4:B6"/>
    <mergeCell ref="C4:D4"/>
    <mergeCell ref="E4:E6"/>
    <mergeCell ref="F4:K4"/>
    <mergeCell ref="C5:C6"/>
    <mergeCell ref="D5:D6"/>
    <mergeCell ref="F5:F6"/>
    <mergeCell ref="G5:G6"/>
    <mergeCell ref="H5:K5"/>
    <mergeCell ref="E17:H17"/>
    <mergeCell ref="E21:H21"/>
    <mergeCell ref="A18:B18"/>
    <mergeCell ref="A19:B19"/>
    <mergeCell ref="A20:B20"/>
    <mergeCell ref="A21:B21"/>
    <mergeCell ref="E20:H20"/>
    <mergeCell ref="E18:H18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2023-07-21T07:12:01Z</cp:lastPrinted>
  <dcterms:created xsi:type="dcterms:W3CDTF">2017-09-06T02:22:31Z</dcterms:created>
  <dcterms:modified xsi:type="dcterms:W3CDTF">2023-07-24T07:48:05Z</dcterms:modified>
  <cp:category/>
  <cp:version/>
  <cp:contentType/>
  <cp:contentStatus/>
</cp:coreProperties>
</file>